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11_Provedení opravy stoupacího vedení ZTI v ovbjektu C2\2_ZD\1_ZD\"/>
    </mc:Choice>
  </mc:AlternateContent>
  <xr:revisionPtr revIDLastSave="0" documentId="13_ncr:1_{6EAF55BF-567F-48B4-B999-712D3589986E}" xr6:coauthVersionLast="47" xr6:coauthVersionMax="47" xr10:uidLastSave="{00000000-0000-0000-0000-000000000000}"/>
  <bookViews>
    <workbookView xWindow="690" yWindow="195" windowWidth="15735" windowHeight="143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1 Pol'!$A$1:$Y$74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F42" i="1"/>
  <c r="BA62" i="12"/>
  <c r="BA60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54" i="1" s="1"/>
  <c r="V11" i="12"/>
  <c r="G12" i="12"/>
  <c r="M12" i="12" s="1"/>
  <c r="M11" i="12" s="1"/>
  <c r="I12" i="12"/>
  <c r="I11" i="12" s="1"/>
  <c r="K12" i="12"/>
  <c r="K11" i="12" s="1"/>
  <c r="O12" i="12"/>
  <c r="O11" i="12" s="1"/>
  <c r="Q12" i="12"/>
  <c r="Q11" i="12" s="1"/>
  <c r="V12" i="12"/>
  <c r="G13" i="12"/>
  <c r="I55" i="1" s="1"/>
  <c r="K13" i="12"/>
  <c r="O13" i="12"/>
  <c r="G14" i="12"/>
  <c r="I14" i="12"/>
  <c r="I13" i="12" s="1"/>
  <c r="K14" i="12"/>
  <c r="M14" i="12"/>
  <c r="M13" i="12" s="1"/>
  <c r="O14" i="12"/>
  <c r="Q14" i="12"/>
  <c r="Q13" i="12" s="1"/>
  <c r="V14" i="12"/>
  <c r="V13" i="12" s="1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G16" i="12" s="1"/>
  <c r="I56" i="1" s="1"/>
  <c r="I17" i="1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G28" i="12" s="1"/>
  <c r="I57" i="1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5" i="12"/>
  <c r="I58" i="1" s="1"/>
  <c r="G56" i="12"/>
  <c r="M56" i="12" s="1"/>
  <c r="M55" i="12" s="1"/>
  <c r="I56" i="12"/>
  <c r="K56" i="12"/>
  <c r="K55" i="12" s="1"/>
  <c r="O56" i="12"/>
  <c r="Q56" i="12"/>
  <c r="V56" i="12"/>
  <c r="G57" i="12"/>
  <c r="M57" i="12" s="1"/>
  <c r="I57" i="12"/>
  <c r="K57" i="12"/>
  <c r="O57" i="12"/>
  <c r="Q57" i="12"/>
  <c r="V57" i="12"/>
  <c r="V55" i="12" s="1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I68" i="12" s="1"/>
  <c r="K69" i="12"/>
  <c r="O69" i="12"/>
  <c r="Q69" i="12"/>
  <c r="Q68" i="12" s="1"/>
  <c r="V69" i="12"/>
  <c r="G70" i="12"/>
  <c r="I70" i="12"/>
  <c r="K70" i="12"/>
  <c r="M70" i="12"/>
  <c r="O70" i="12"/>
  <c r="O68" i="12" s="1"/>
  <c r="Q70" i="12"/>
  <c r="V70" i="12"/>
  <c r="G71" i="12"/>
  <c r="M71" i="12" s="1"/>
  <c r="I71" i="12"/>
  <c r="K71" i="12"/>
  <c r="O71" i="12"/>
  <c r="Q71" i="12"/>
  <c r="V71" i="12"/>
  <c r="AE73" i="12"/>
  <c r="F39" i="1" s="1"/>
  <c r="I20" i="1"/>
  <c r="I18" i="1"/>
  <c r="H40" i="1"/>
  <c r="J28" i="1"/>
  <c r="J26" i="1"/>
  <c r="G38" i="1"/>
  <c r="F38" i="1"/>
  <c r="J23" i="1"/>
  <c r="J24" i="1"/>
  <c r="J25" i="1"/>
  <c r="J27" i="1"/>
  <c r="E24" i="1"/>
  <c r="E26" i="1"/>
  <c r="F43" i="1" l="1"/>
  <c r="F41" i="1"/>
  <c r="I58" i="12"/>
  <c r="V16" i="12"/>
  <c r="V58" i="12"/>
  <c r="I16" i="12"/>
  <c r="Q58" i="12"/>
  <c r="Q55" i="12"/>
  <c r="V28" i="12"/>
  <c r="I28" i="12"/>
  <c r="K16" i="12"/>
  <c r="V68" i="12"/>
  <c r="O58" i="12"/>
  <c r="O28" i="12"/>
  <c r="O16" i="12"/>
  <c r="K58" i="12"/>
  <c r="AF73" i="12"/>
  <c r="K68" i="12"/>
  <c r="I55" i="12"/>
  <c r="K28" i="12"/>
  <c r="G68" i="12"/>
  <c r="I60" i="1" s="1"/>
  <c r="I19" i="1" s="1"/>
  <c r="Q16" i="12"/>
  <c r="O55" i="12"/>
  <c r="Q28" i="12"/>
  <c r="G23" i="1"/>
  <c r="M63" i="12"/>
  <c r="M58" i="12" s="1"/>
  <c r="G58" i="12"/>
  <c r="I59" i="1" s="1"/>
  <c r="I61" i="1" s="1"/>
  <c r="M32" i="12"/>
  <c r="M28" i="12" s="1"/>
  <c r="M25" i="12"/>
  <c r="M16" i="12" s="1"/>
  <c r="M69" i="12"/>
  <c r="M68" i="12" s="1"/>
  <c r="J56" i="1" l="1"/>
  <c r="J55" i="1"/>
  <c r="G42" i="1"/>
  <c r="H42" i="1" s="1"/>
  <c r="I42" i="1" s="1"/>
  <c r="G41" i="1"/>
  <c r="G39" i="1"/>
  <c r="H41" i="1"/>
  <c r="I41" i="1" s="1"/>
  <c r="I16" i="1"/>
  <c r="I21" i="1" s="1"/>
  <c r="G73" i="12"/>
  <c r="J57" i="1"/>
  <c r="J54" i="1"/>
  <c r="J60" i="1"/>
  <c r="J53" i="1"/>
  <c r="J61" i="1" s="1"/>
  <c r="J59" i="1"/>
  <c r="J58" i="1"/>
  <c r="A23" i="1"/>
  <c r="G43" i="1" l="1"/>
  <c r="H39" i="1"/>
  <c r="G24" i="1"/>
  <c r="A24" i="1"/>
  <c r="I39" i="1" l="1"/>
  <c r="I43" i="1" s="1"/>
  <c r="H43" i="1"/>
  <c r="G25" i="1"/>
  <c r="A25" i="1" s="1"/>
  <c r="G28" i="1"/>
  <c r="A26" i="1" l="1"/>
  <c r="G26" i="1"/>
  <c r="A27" i="1" s="1"/>
  <c r="J39" i="1"/>
  <c r="J43" i="1" s="1"/>
  <c r="J41" i="1"/>
  <c r="J42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Nesnídalová Blanka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<sst xmlns="http://schemas.openxmlformats.org/spreadsheetml/2006/main" count="592" uniqueCount="236">
  <si>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</si>
  <si>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</si>
  <si>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</si>
  <si>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</si>
  <si>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</si>
  <si>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</si>
  <si>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</si>
  <si>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</si>
  <si>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</si>
  <si>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</si>
  <si>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</si>
  <si>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</si>
  <si>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</si>
  <si>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</si>
  <si>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</si>
  <si>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</si>
  <si>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</si>
  <si>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</si>
  <si>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</si>
  <si>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</si>
  <si>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</si>
  <si>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</si>
  <si>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</si>
  <si>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</si>
  <si>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</si>
  <si>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</si>
  <si>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</si>
  <si>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</si>
  <si>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</si>
  <si>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</si>
  <si>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</si>
  <si>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</si>
  <si>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</si>
  <si>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</si>
  <si>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</si>
  <si>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</si>
  <si>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</si>
  <si>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</si>
  <si>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</si>
  <si>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</si>
  <si>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</si>
  <si>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</si>
  <si>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</si>
  <si>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</si>
  <si>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Výměna stoupaček - voda, kanalizace</t>
  </si>
  <si>
    <t>001</t>
  </si>
  <si>
    <t>Objekt:</t>
  </si>
  <si>
    <t>Rozpočet:</t>
  </si>
  <si>
    <t>2023/46A</t>
  </si>
  <si>
    <t>Nemocnice Znojmo</t>
  </si>
  <si>
    <t>Stavba</t>
  </si>
  <si>
    <t>Stavební objekt</t>
  </si>
  <si>
    <t>Celkem za stavbu</t>
  </si>
  <si>
    <t>CZK</t>
  </si>
  <si>
    <t>#POPS</t>
  </si>
  <si>
    <t>Popis stavby: 2023/46A - Nemocnice Znojmo</t>
  </si>
  <si>
    <t>#POPO</t>
  </si>
  <si>
    <t>Popis objektu: 001 - Výměna stoupaček - voda, kanalizace</t>
  </si>
  <si>
    <t>#POPR</t>
  </si>
  <si>
    <t>Popis rozpočtu: 1 - Výměna stoupaček - voda, kanalizace</t>
  </si>
  <si>
    <t>Rekapitulace dílů</t>
  </si>
  <si>
    <t>Typ dílu</t>
  </si>
  <si>
    <t>63</t>
  </si>
  <si>
    <t>Podlahy a podlahové konstrukce</t>
  </si>
  <si>
    <t>94</t>
  </si>
  <si>
    <t>Lešení a stavební výtahy</t>
  </si>
  <si>
    <t>99</t>
  </si>
  <si>
    <t>Staveništní přesun hmot</t>
  </si>
  <si>
    <t>721</t>
  </si>
  <si>
    <t>Vnitřní kanalizace</t>
  </si>
  <si>
    <t>722</t>
  </si>
  <si>
    <t>Vnitřní vodovod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</si>
  <si>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</si>
  <si>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</si>
  <si>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</si>
  <si>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</si>
  <si>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</si>
  <si>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</si>
  <si>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</si>
  <si>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</si>
  <si>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</si>
  <si>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</si>
  <si>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</si>
  <si>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</si>
  <si>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</si>
  <si>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</si>
  <si>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</si>
  <si>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</si>
  <si>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</si>
  <si>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</si>
  <si>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</si>
  <si>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</si>
  <si>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</si>
  <si>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</si>
  <si>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</si>
  <si>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</si>
  <si>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</si>
  <si>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</si>
  <si>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</si>
  <si>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</si>
  <si>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</si>
  <si>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</si>
  <si>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</si>
  <si>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</si>
  <si>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</si>
  <si>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</si>
  <si>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</si>
  <si>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</si>
  <si>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631311121R00</t>
  </si>
  <si>
    <t>Doplnění mazanin betonem prostým o ploše jednotlivě do 1 m2 tloušťky do 80 mm</t>
  </si>
  <si>
    <t>m3</t>
  </si>
  <si>
    <t>801-4</t>
  </si>
  <si>
    <t>RTS 23/ II</t>
  </si>
  <si>
    <t>Práce</t>
  </si>
  <si>
    <t>Běžná</t>
  </si>
  <si>
    <t>POL1_</t>
  </si>
  <si>
    <t>prostým betonem (s dodáním hmot) bez potěru,</t>
  </si>
  <si>
    <t>SPI</t>
  </si>
  <si>
    <t>941955002R00</t>
  </si>
  <si>
    <t>Lešení lehké pracovní pomocné pomocné, o výšce lešeňové podlahy přes 1,2 do 1,9 m</t>
  </si>
  <si>
    <t>m2</t>
  </si>
  <si>
    <t>800-3</t>
  </si>
  <si>
    <t>999281113R00</t>
  </si>
  <si>
    <t xml:space="preserve">Přesun hmot pro opravy a údržbu objektů pro opravy a údržbu dosavadních objektů včetně vnějších plášťů  výšky přes 36 do 48 m,  </t>
  </si>
  <si>
    <t>t</t>
  </si>
  <si>
    <t>Přesun hmot</t>
  </si>
  <si>
    <t>POL7_</t>
  </si>
  <si>
    <t>oborů 801, 803, 811 a 812</t>
  </si>
  <si>
    <t>721140802R00</t>
  </si>
  <si>
    <t>Demontáž potrubí z litinových trub do DN 100</t>
  </si>
  <si>
    <t>m</t>
  </si>
  <si>
    <t>800-721</t>
  </si>
  <si>
    <t>odpadního nebo dešťového,</t>
  </si>
  <si>
    <t>721140915R00</t>
  </si>
  <si>
    <t>Opravy odpadního potrubí litinového propojení dosavadního potrubí , DN 100</t>
  </si>
  <si>
    <t>kus</t>
  </si>
  <si>
    <t>721140935R00</t>
  </si>
  <si>
    <t>Opravy odpadního potrubí litinového přechod z plastových trub na litinu, DN 100</t>
  </si>
  <si>
    <t>721152218R00</t>
  </si>
  <si>
    <t>Čistící kus pro potrubí PE odpadní svislé vnější průměr D 110 mm, DN 100</t>
  </si>
  <si>
    <t>včetně tvarovek. Bez zednických výpomocí.</t>
  </si>
  <si>
    <t>721176115R00</t>
  </si>
  <si>
    <t>Potrubí HT odpadní svislé vnější průměr D 110 mm, tloušťka stěny 2,7 mm, DN 100</t>
  </si>
  <si>
    <t>včetně tvarovek, objímek. Bez zednických výpomocí.</t>
  </si>
  <si>
    <t>721152215R01</t>
  </si>
  <si>
    <t>Odbočka pro potrubí odpadní svislé, D 110 mm</t>
  </si>
  <si>
    <t>Vlastní</t>
  </si>
  <si>
    <t>998721205R00</t>
  </si>
  <si>
    <t>Přesun hmot pro vnitřní kanalizaci v objektech výšky do 48 m</t>
  </si>
  <si>
    <t>50 m vodorovně, měřeno od těžiště půdorysné plochy skládky do těžiště půdorysné plochy objektu</t>
  </si>
  <si>
    <t>722130803R00</t>
  </si>
  <si>
    <t>Demontáž potrubí z ocelových trubek závitových přes DN 40 do DN 50</t>
  </si>
  <si>
    <t>722130801R00</t>
  </si>
  <si>
    <t>Demontáž potrubí z ocelových trubek závitových do DN 25</t>
  </si>
  <si>
    <t>722170801R00</t>
  </si>
  <si>
    <t>Demontáž potrubí z trubek z PH tlakových do D 32 mm</t>
  </si>
  <si>
    <t>722172312R00</t>
  </si>
  <si>
    <t>Potrubí z plastických hmot polypropylenové potrubí PP-R, D 25 mm, s 3,5 mm, PN 16, polyfúzně svařované, včetně zednických výpomocí</t>
  </si>
  <si>
    <t>včetně tvarovek, bez zednických výpomocí</t>
  </si>
  <si>
    <t>722172333R00</t>
  </si>
  <si>
    <t>Potrubí z plastických hmot polypropylenové potrubí PP-R, D 32 mm, s 5,4 mm, PN 20, polyfúzně svařované, včetně zednických výpomocí</t>
  </si>
  <si>
    <t>722172335R00</t>
  </si>
  <si>
    <t>Potrubí z plastických hmot polypropylenové potrubí PP-R, D 50 mm, s 8,3 mm, PN 20, polyfúzně svařované, včetně zednických výpomocí</t>
  </si>
  <si>
    <t>722172363R00</t>
  </si>
  <si>
    <t>Potrubí z plastických hmot doplňky pro potrubí z plastických hmot kompenzační smyčka, D 32 mm</t>
  </si>
  <si>
    <t>722172364R01</t>
  </si>
  <si>
    <t>Smyčka kompenzační z PP-R Instaplast, D 50 x 6,7 mm, PN 20</t>
  </si>
  <si>
    <t>Kalkul</t>
  </si>
  <si>
    <t>722175124R00</t>
  </si>
  <si>
    <t>Montáž tvarovek - bez dodávky materiálu svařovaných polyfuzně, D přes 25 do 32 mm, dva spoje</t>
  </si>
  <si>
    <t>28655085R</t>
  </si>
  <si>
    <t>DG přechodka PP-R; závit vnější; kovový; SDR 6,0; PN 20; DN 32 mm; G 3/4"; spoj svařovaný</t>
  </si>
  <si>
    <t>SPCM</t>
  </si>
  <si>
    <t>Specifikace</t>
  </si>
  <si>
    <t>POL3_</t>
  </si>
  <si>
    <t>722175126R00</t>
  </si>
  <si>
    <t>Montáž tvarovek - bez dodávky materiálu svařovaných polyfuzně, D přes 40 do 50 mm, dva spoje</t>
  </si>
  <si>
    <t>28655088R</t>
  </si>
  <si>
    <t>DG přechodka PP-R; závit vnější; kovový; SDR 6,0; PN 20; DN 50 mm; G 6/4"; spoj svařovaný</t>
  </si>
  <si>
    <t>722181232RU1</t>
  </si>
  <si>
    <t>Izolace vodovodního potrubí návleková z trubic z pěnového polyetylenu s povrchovou ochrannou PET fólií zesílenou polyesterovou mřížkou 8x8 mm, tloušťka stěny 9 mm, d 32 mm</t>
  </si>
  <si>
    <t>722181232RW6</t>
  </si>
  <si>
    <t>Izolace vodovodního potrubí návleková z trubic z pěnového polyetylenu s povrchovou ochrannou PET fólií zesílenou polyesterovou mřížkou 8x8 mm, tloušťka stěny 9 mm, d 50 mm</t>
  </si>
  <si>
    <t>722181233RW6</t>
  </si>
  <si>
    <t>Izolace vodovodního potrubí návleková z trubic z pěnového polyetylenu s povrchovou ochrannou PET fólií zesílenou polyesterovou mřížkou 8x8 mm, tloušťka stěny 13 mm, d 50 mm</t>
  </si>
  <si>
    <t>722235114R00</t>
  </si>
  <si>
    <t>Kohout kulový, mosazný, vnitřní-vnitřní závit, DN 32, PN 25, včetně dodávky materiálu</t>
  </si>
  <si>
    <t>722235116R00</t>
  </si>
  <si>
    <t>Kohout kulový, mosazný, vnitřní-vnitřní závit, DN 50, PN 16, včetně dodávky materiálu</t>
  </si>
  <si>
    <t>722280108R00</t>
  </si>
  <si>
    <t>Tlakové zkoušky vodovodního potrubí přes DN 40 do DN 50</t>
  </si>
  <si>
    <t>722290234R00</t>
  </si>
  <si>
    <t>Proplach a dezinfekce vodovodního potrubí do DN 80</t>
  </si>
  <si>
    <t>722131913R00</t>
  </si>
  <si>
    <t>Opravy vodovodního potrubí závitového vsazení odbočky do potrubí, DN 25</t>
  </si>
  <si>
    <t>soubor</t>
  </si>
  <si>
    <t>998722205R00</t>
  </si>
  <si>
    <t>Přesun hmot pro vnitřní vodovod v objektech výšky do 48 m</t>
  </si>
  <si>
    <t>vodorovně do 50 m</t>
  </si>
  <si>
    <t>784011222RT1</t>
  </si>
  <si>
    <t>Ostatní práce zakrytí podlah,  , bez dodávky materiálu</t>
  </si>
  <si>
    <t>800-784</t>
  </si>
  <si>
    <t>69366198R</t>
  </si>
  <si>
    <t>geotextilie PP; funkce separační, ochranná, výztužná, filtrační; plošná hmotnost 300 g/m2; zpevněná oboustranně</t>
  </si>
  <si>
    <t>979017112R00</t>
  </si>
  <si>
    <t>Svislé přemístění suti k místu nakládky svislé přemístění vybouraných hmot nošením nebo přehazováním k místu nakládky, na výšku do 3,5 m</t>
  </si>
  <si>
    <t>800-2</t>
  </si>
  <si>
    <t>Přesun suti</t>
  </si>
  <si>
    <t>POL8_</t>
  </si>
  <si>
    <t>nebo vybouraných hmot nošením nebo přehazováním k místu nakládky přístupnému normálním dopravním prostředkům,</t>
  </si>
  <si>
    <t>979017192R00</t>
  </si>
  <si>
    <t xml:space="preserve">Svislé přemístění suti k místu nakládky příplatek za každých dalších i započatých 3,5 m výšky vybouraných hmot,  </t>
  </si>
  <si>
    <t>979081111R00</t>
  </si>
  <si>
    <t>Odvoz suti a vybouraných hmot na skládku do 1 km</t>
  </si>
  <si>
    <t>801-3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</si>
  <si>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</si>
  <si>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</si>
  <si>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</si>
  <si>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</si>
  <si>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</si>
  <si>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</si>
  <si>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979990101R00</t>
  </si>
  <si>
    <t>Poplatek za skládku za uložení, směsi betonu a cihel,  , skupina 17 01 01 a 17 01 02 z Katalogu odpadů</t>
  </si>
  <si>
    <t>Indiv</t>
  </si>
  <si>
    <t>005121 R</t>
  </si>
  <si>
    <t>Zařízení staveniště</t>
  </si>
  <si>
    <t>Soubor</t>
  </si>
  <si>
    <t>VRN</t>
  </si>
  <si>
    <t>POL99_2</t>
  </si>
  <si>
    <t>005123010R</t>
  </si>
  <si>
    <t>Extrémní místo provádění</t>
  </si>
  <si>
    <t>POL99_1</t>
  </si>
  <si>
    <t>005211080R</t>
  </si>
  <si>
    <t xml:space="preserve">Bezpečnostní a hygienická opatření na staveništi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</si>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</sst>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0" fontId="17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tHniGtDOEnZdS45OroCN3rE5GB3lf6Fiv1XVJNlMkM7kcKMCWWUh7jqOW8HopDfHjwlQTtKalm6kf0bt92A1RA==" saltValue="64knOrwtaEOzggWuNPwxL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J6" sqref="J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7" t="s">
        <v>41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7" t="s">
        <v>22</v>
      </c>
      <c r="C2" s="78"/>
      <c r="D2" s="79" t="s">
        <v>48</v>
      </c>
      <c r="E2" s="233" t="s">
        <v>49</v>
      </c>
      <c r="F2" s="234"/>
      <c r="G2" s="234"/>
      <c r="H2" s="234"/>
      <c r="I2" s="234"/>
      <c r="J2" s="235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236" t="s">
        <v>44</v>
      </c>
      <c r="F3" s="237"/>
      <c r="G3" s="237"/>
      <c r="H3" s="237"/>
      <c r="I3" s="237"/>
      <c r="J3" s="238"/>
    </row>
    <row r="4" spans="1:15" ht="23.25" customHeight="1" x14ac:dyDescent="0.2">
      <c r="A4" s="76">
        <v>4238</v>
      </c>
      <c r="B4" s="82" t="s">
        <v>47</v>
      </c>
      <c r="C4" s="83"/>
      <c r="D4" s="84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42</v>
      </c>
      <c r="D5" s="221"/>
      <c r="E5" s="222"/>
      <c r="F5" s="222"/>
      <c r="G5" s="22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3"/>
      <c r="E6" s="224"/>
      <c r="F6" s="224"/>
      <c r="G6" s="22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5"/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0"/>
      <c r="E11" s="240"/>
      <c r="F11" s="240"/>
      <c r="G11" s="240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9"/>
      <c r="F15" s="239"/>
      <c r="G15" s="241"/>
      <c r="H15" s="241"/>
      <c r="I15" s="241" t="s">
        <v>29</v>
      </c>
      <c r="J15" s="242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4"/>
      <c r="F16" s="205"/>
      <c r="G16" s="204"/>
      <c r="H16" s="205"/>
      <c r="I16" s="204">
        <f>SUMIF(F53:F60,A16,I53:I60)+SUMIF(F53:F60,"PSU",I53:I60)</f>
        <v>0</v>
      </c>
      <c r="J16" s="206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4"/>
      <c r="F17" s="205"/>
      <c r="G17" s="204"/>
      <c r="H17" s="205"/>
      <c r="I17" s="204">
        <f>SUMIF(F53:F60,A17,I53:I60)</f>
        <v>0</v>
      </c>
      <c r="J17" s="206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4"/>
      <c r="F18" s="205"/>
      <c r="G18" s="204"/>
      <c r="H18" s="205"/>
      <c r="I18" s="204">
        <f>SUMIF(F53:F60,A18,I53:I60)</f>
        <v>0</v>
      </c>
      <c r="J18" s="206"/>
    </row>
    <row r="19" spans="1:10" ht="23.25" customHeight="1" x14ac:dyDescent="0.2">
      <c r="A19" s="139" t="s">
        <v>77</v>
      </c>
      <c r="B19" s="38" t="s">
        <v>27</v>
      </c>
      <c r="C19" s="62"/>
      <c r="D19" s="63"/>
      <c r="E19" s="204"/>
      <c r="F19" s="205"/>
      <c r="G19" s="204"/>
      <c r="H19" s="205"/>
      <c r="I19" s="204">
        <f>SUMIF(F53:F60,A19,I53:I60)</f>
        <v>0</v>
      </c>
      <c r="J19" s="206"/>
    </row>
    <row r="20" spans="1:10" ht="23.25" customHeight="1" x14ac:dyDescent="0.2">
      <c r="A20" s="139" t="s">
        <v>78</v>
      </c>
      <c r="B20" s="38" t="s">
        <v>28</v>
      </c>
      <c r="C20" s="62"/>
      <c r="D20" s="63"/>
      <c r="E20" s="204"/>
      <c r="F20" s="205"/>
      <c r="G20" s="204"/>
      <c r="H20" s="205"/>
      <c r="I20" s="204">
        <f>SUMIF(F53:F60,A20,I53:I60)</f>
        <v>0</v>
      </c>
      <c r="J20" s="206"/>
    </row>
    <row r="21" spans="1:10" ht="23.25" customHeight="1" x14ac:dyDescent="0.2">
      <c r="A21" s="2"/>
      <c r="B21" s="48" t="s">
        <v>29</v>
      </c>
      <c r="C21" s="64"/>
      <c r="D21" s="65"/>
      <c r="E21" s="207"/>
      <c r="F21" s="243"/>
      <c r="G21" s="207"/>
      <c r="H21" s="243"/>
      <c r="I21" s="207">
        <f>SUM(I16:J20)</f>
        <v>0</v>
      </c>
      <c r="J21" s="20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10">
        <f>ZakladDPHSniVypocet+ZakladDPHZaklVypocet</f>
        <v>0</v>
      </c>
      <c r="H28" s="210"/>
      <c r="I28" s="210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09">
        <f>A27</f>
        <v>0</v>
      </c>
      <c r="H29" s="209"/>
      <c r="I29" s="209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194"/>
      <c r="D39" s="194"/>
      <c r="E39" s="194"/>
      <c r="F39" s="99">
        <f>'001 1 Pol'!AE73</f>
        <v>0</v>
      </c>
      <c r="G39" s="100">
        <f>'001 1 Pol'!AF73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/>
      <c r="C40" s="195" t="s">
        <v>51</v>
      </c>
      <c r="D40" s="195"/>
      <c r="E40" s="195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195" t="s">
        <v>44</v>
      </c>
      <c r="D41" s="195"/>
      <c r="E41" s="195"/>
      <c r="F41" s="104">
        <f>'001 1 Pol'!AE73</f>
        <v>0</v>
      </c>
      <c r="G41" s="105">
        <f>'001 1 Pol'!AF73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8">
        <v>3</v>
      </c>
      <c r="B42" s="107" t="s">
        <v>43</v>
      </c>
      <c r="C42" s="194" t="s">
        <v>44</v>
      </c>
      <c r="D42" s="194"/>
      <c r="E42" s="194"/>
      <c r="F42" s="108">
        <f>'001 1 Pol'!AE73</f>
        <v>0</v>
      </c>
      <c r="G42" s="101">
        <f>'001 1 Pol'!AF73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hidden="1" customHeight="1" x14ac:dyDescent="0.2">
      <c r="A43" s="88"/>
      <c r="B43" s="196" t="s">
        <v>52</v>
      </c>
      <c r="C43" s="197"/>
      <c r="D43" s="197"/>
      <c r="E43" s="198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20" t="s">
        <v>60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61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62</v>
      </c>
      <c r="C53" s="192" t="s">
        <v>63</v>
      </c>
      <c r="D53" s="193"/>
      <c r="E53" s="193"/>
      <c r="F53" s="135" t="s">
        <v>24</v>
      </c>
      <c r="G53" s="136"/>
      <c r="H53" s="136"/>
      <c r="I53" s="136">
        <f>'001 1 Pol'!G8</f>
        <v>0</v>
      </c>
      <c r="J53" s="132" t="str">
        <f>IF(I61=0,"",I53/I61*100)</f>
        <v/>
      </c>
    </row>
    <row r="54" spans="1:10" ht="36.75" customHeight="1" x14ac:dyDescent="0.2">
      <c r="A54" s="123"/>
      <c r="B54" s="128" t="s">
        <v>64</v>
      </c>
      <c r="C54" s="192" t="s">
        <v>65</v>
      </c>
      <c r="D54" s="193"/>
      <c r="E54" s="193"/>
      <c r="F54" s="135" t="s">
        <v>24</v>
      </c>
      <c r="G54" s="136"/>
      <c r="H54" s="136"/>
      <c r="I54" s="136">
        <f>'001 1 Pol'!G11</f>
        <v>0</v>
      </c>
      <c r="J54" s="132" t="str">
        <f>IF(I61=0,"",I54/I61*100)</f>
        <v/>
      </c>
    </row>
    <row r="55" spans="1:10" ht="36.75" customHeight="1" x14ac:dyDescent="0.2">
      <c r="A55" s="123"/>
      <c r="B55" s="128" t="s">
        <v>66</v>
      </c>
      <c r="C55" s="192" t="s">
        <v>67</v>
      </c>
      <c r="D55" s="193"/>
      <c r="E55" s="193"/>
      <c r="F55" s="135" t="s">
        <v>24</v>
      </c>
      <c r="G55" s="136"/>
      <c r="H55" s="136"/>
      <c r="I55" s="136">
        <f>'001 1 Pol'!G13</f>
        <v>0</v>
      </c>
      <c r="J55" s="132" t="str">
        <f>IF(I61=0,"",I55/I61*100)</f>
        <v/>
      </c>
    </row>
    <row r="56" spans="1:10" ht="36.75" customHeight="1" x14ac:dyDescent="0.2">
      <c r="A56" s="123"/>
      <c r="B56" s="128" t="s">
        <v>68</v>
      </c>
      <c r="C56" s="192" t="s">
        <v>69</v>
      </c>
      <c r="D56" s="193"/>
      <c r="E56" s="193"/>
      <c r="F56" s="135" t="s">
        <v>25</v>
      </c>
      <c r="G56" s="136"/>
      <c r="H56" s="136"/>
      <c r="I56" s="136">
        <f>'001 1 Pol'!G16</f>
        <v>0</v>
      </c>
      <c r="J56" s="132" t="str">
        <f>IF(I61=0,"",I56/I61*100)</f>
        <v/>
      </c>
    </row>
    <row r="57" spans="1:10" ht="36.75" customHeight="1" x14ac:dyDescent="0.2">
      <c r="A57" s="123"/>
      <c r="B57" s="128" t="s">
        <v>70</v>
      </c>
      <c r="C57" s="192" t="s">
        <v>71</v>
      </c>
      <c r="D57" s="193"/>
      <c r="E57" s="193"/>
      <c r="F57" s="135" t="s">
        <v>25</v>
      </c>
      <c r="G57" s="136"/>
      <c r="H57" s="136"/>
      <c r="I57" s="136">
        <f>'001 1 Pol'!G28</f>
        <v>0</v>
      </c>
      <c r="J57" s="132" t="str">
        <f>IF(I61=0,"",I57/I61*100)</f>
        <v/>
      </c>
    </row>
    <row r="58" spans="1:10" ht="36.75" customHeight="1" x14ac:dyDescent="0.2">
      <c r="A58" s="123"/>
      <c r="B58" s="128" t="s">
        <v>72</v>
      </c>
      <c r="C58" s="192" t="s">
        <v>73</v>
      </c>
      <c r="D58" s="193"/>
      <c r="E58" s="193"/>
      <c r="F58" s="135" t="s">
        <v>25</v>
      </c>
      <c r="G58" s="136"/>
      <c r="H58" s="136"/>
      <c r="I58" s="136">
        <f>'001 1 Pol'!G55</f>
        <v>0</v>
      </c>
      <c r="J58" s="132" t="str">
        <f>IF(I61=0,"",I58/I61*100)</f>
        <v/>
      </c>
    </row>
    <row r="59" spans="1:10" ht="36.75" customHeight="1" x14ac:dyDescent="0.2">
      <c r="A59" s="123"/>
      <c r="B59" s="128" t="s">
        <v>74</v>
      </c>
      <c r="C59" s="192" t="s">
        <v>75</v>
      </c>
      <c r="D59" s="193"/>
      <c r="E59" s="193"/>
      <c r="F59" s="135" t="s">
        <v>76</v>
      </c>
      <c r="G59" s="136"/>
      <c r="H59" s="136"/>
      <c r="I59" s="136">
        <f>'001 1 Pol'!G58</f>
        <v>0</v>
      </c>
      <c r="J59" s="132" t="str">
        <f>IF(I61=0,"",I59/I61*100)</f>
        <v/>
      </c>
    </row>
    <row r="60" spans="1:10" ht="36.75" customHeight="1" x14ac:dyDescent="0.2">
      <c r="A60" s="123"/>
      <c r="B60" s="128" t="s">
        <v>77</v>
      </c>
      <c r="C60" s="192" t="s">
        <v>27</v>
      </c>
      <c r="D60" s="193"/>
      <c r="E60" s="193"/>
      <c r="F60" s="135" t="s">
        <v>77</v>
      </c>
      <c r="G60" s="136"/>
      <c r="H60" s="136"/>
      <c r="I60" s="136">
        <f>'001 1 Pol'!G68</f>
        <v>0</v>
      </c>
      <c r="J60" s="132" t="str">
        <f>IF(I61=0,"",I60/I61*100)</f>
        <v/>
      </c>
    </row>
    <row r="61" spans="1:10" ht="25.5" customHeight="1" x14ac:dyDescent="0.2">
      <c r="A61" s="124"/>
      <c r="B61" s="129" t="s">
        <v>1</v>
      </c>
      <c r="C61" s="130"/>
      <c r="D61" s="131"/>
      <c r="E61" s="131"/>
      <c r="F61" s="137"/>
      <c r="G61" s="138"/>
      <c r="H61" s="138"/>
      <c r="I61" s="138">
        <f>SUM(I53:I60)</f>
        <v>0</v>
      </c>
      <c r="J61" s="133">
        <f>SUM(J53:J60)</f>
        <v>0</v>
      </c>
    </row>
    <row r="62" spans="1:10" x14ac:dyDescent="0.2">
      <c r="F62" s="87"/>
      <c r="G62" s="87"/>
      <c r="H62" s="87"/>
      <c r="I62" s="87"/>
      <c r="J62" s="134"/>
    </row>
    <row r="63" spans="1:10" x14ac:dyDescent="0.2">
      <c r="F63" s="87"/>
      <c r="G63" s="87"/>
      <c r="H63" s="87"/>
      <c r="I63" s="87"/>
      <c r="J63" s="134"/>
    </row>
    <row r="64" spans="1:10" x14ac:dyDescent="0.2">
      <c r="F64" s="87"/>
      <c r="G64" s="87"/>
      <c r="H64" s="87"/>
      <c r="I64" s="87"/>
      <c r="J64" s="134"/>
    </row>
  </sheetData>
  <sheetProtection algorithmName="SHA-512" hashValue="odCB7/BwDJyQtH/Do8BE3gvXEUNkphTSFiHwiH/WBXvbHgw4ULd6j2ltduJiD0BbwCPTzjxUUWrmVqJAbrVOzA==" saltValue="ldk0ArdUQPpAbnh7aPQ/4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9:E59"/>
    <mergeCell ref="C60:E60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7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8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9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kKlE1YjGmE/sBYjl3P89UAD/+8L6AmWAo8hk1dJ0WI0k933lwyhSNwTuPeWEsLJrFBlspAcSJWvb1HzvPQhR+g==" saltValue="R1kSxheXanKL3YMUB2bJs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79</v>
      </c>
      <c r="B1" s="252"/>
      <c r="C1" s="252"/>
      <c r="D1" s="252"/>
      <c r="E1" s="252"/>
      <c r="F1" s="252"/>
      <c r="G1" s="252"/>
      <c r="AG1" t="s">
        <v>80</v>
      </c>
    </row>
    <row r="2" spans="1:60" ht="24.95" customHeight="1" x14ac:dyDescent="0.2">
      <c r="A2" s="50" t="s">
        <v>7</v>
      </c>
      <c r="B2" s="49" t="s">
        <v>48</v>
      </c>
      <c r="C2" s="253" t="s">
        <v>49</v>
      </c>
      <c r="D2" s="254"/>
      <c r="E2" s="254"/>
      <c r="F2" s="254"/>
      <c r="G2" s="255"/>
      <c r="AG2" t="s">
        <v>81</v>
      </c>
    </row>
    <row r="3" spans="1:60" ht="24.95" customHeight="1" x14ac:dyDescent="0.2">
      <c r="A3" s="50" t="s">
        <v>8</v>
      </c>
      <c r="B3" s="49" t="s">
        <v>45</v>
      </c>
      <c r="C3" s="253" t="s">
        <v>44</v>
      </c>
      <c r="D3" s="254"/>
      <c r="E3" s="254"/>
      <c r="F3" s="254"/>
      <c r="G3" s="255"/>
      <c r="AC3" s="121" t="s">
        <v>81</v>
      </c>
      <c r="AG3" t="s">
        <v>82</v>
      </c>
    </row>
    <row r="4" spans="1:60" ht="24.95" customHeight="1" x14ac:dyDescent="0.2">
      <c r="A4" s="140" t="s">
        <v>9</v>
      </c>
      <c r="B4" s="141" t="s">
        <v>43</v>
      </c>
      <c r="C4" s="256" t="s">
        <v>44</v>
      </c>
      <c r="D4" s="257"/>
      <c r="E4" s="257"/>
      <c r="F4" s="257"/>
      <c r="G4" s="258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29</v>
      </c>
      <c r="H6" s="146" t="s">
        <v>30</v>
      </c>
      <c r="I6" s="146" t="s">
        <v>90</v>
      </c>
      <c r="J6" s="146" t="s">
        <v>31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  <c r="Y6" s="146" t="s">
        <v>105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106</v>
      </c>
      <c r="B8" s="162" t="s">
        <v>62</v>
      </c>
      <c r="C8" s="184" t="s">
        <v>63</v>
      </c>
      <c r="D8" s="163"/>
      <c r="E8" s="164"/>
      <c r="F8" s="165"/>
      <c r="G8" s="165">
        <f>SUMIF(AG9:AG10,"&lt;&gt;NOR",G9:G10)</f>
        <v>0</v>
      </c>
      <c r="H8" s="165"/>
      <c r="I8" s="165">
        <f>SUM(I9:I10)</f>
        <v>0</v>
      </c>
      <c r="J8" s="165"/>
      <c r="K8" s="165">
        <f>SUM(K9:K10)</f>
        <v>0</v>
      </c>
      <c r="L8" s="165"/>
      <c r="M8" s="165">
        <f>SUM(M9:M10)</f>
        <v>0</v>
      </c>
      <c r="N8" s="164"/>
      <c r="O8" s="164">
        <f>SUM(O9:O10)</f>
        <v>4.88</v>
      </c>
      <c r="P8" s="164"/>
      <c r="Q8" s="164">
        <f>SUM(Q9:Q10)</f>
        <v>0</v>
      </c>
      <c r="R8" s="165"/>
      <c r="S8" s="165"/>
      <c r="T8" s="166"/>
      <c r="U8" s="160"/>
      <c r="V8" s="160">
        <f>SUM(V9:V10)</f>
        <v>9.09</v>
      </c>
      <c r="W8" s="160"/>
      <c r="X8" s="160"/>
      <c r="Y8" s="160"/>
      <c r="AG8" t="s">
        <v>107</v>
      </c>
    </row>
    <row r="9" spans="1:60" outlineLevel="1" x14ac:dyDescent="0.2">
      <c r="A9" s="168">
        <v>1</v>
      </c>
      <c r="B9" s="169" t="s">
        <v>108</v>
      </c>
      <c r="C9" s="185" t="s">
        <v>109</v>
      </c>
      <c r="D9" s="170" t="s">
        <v>110</v>
      </c>
      <c r="E9" s="171">
        <v>1.95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2.5</v>
      </c>
      <c r="O9" s="171">
        <f>ROUND(E9*N9,2)</f>
        <v>4.88</v>
      </c>
      <c r="P9" s="171">
        <v>0</v>
      </c>
      <c r="Q9" s="171">
        <f>ROUND(E9*P9,2)</f>
        <v>0</v>
      </c>
      <c r="R9" s="173" t="s">
        <v>111</v>
      </c>
      <c r="S9" s="173" t="s">
        <v>112</v>
      </c>
      <c r="T9" s="174" t="s">
        <v>112</v>
      </c>
      <c r="U9" s="158">
        <v>4.66</v>
      </c>
      <c r="V9" s="158">
        <f>ROUND(E9*U9,2)</f>
        <v>9.09</v>
      </c>
      <c r="W9" s="158"/>
      <c r="X9" s="158" t="s">
        <v>113</v>
      </c>
      <c r="Y9" s="158" t="s">
        <v>114</v>
      </c>
      <c r="Z9" s="147"/>
      <c r="AA9" s="147"/>
      <c r="AB9" s="147"/>
      <c r="AC9" s="147"/>
      <c r="AD9" s="147"/>
      <c r="AE9" s="147"/>
      <c r="AF9" s="147"/>
      <c r="AG9" s="147" t="s">
        <v>115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48" t="s">
        <v>116</v>
      </c>
      <c r="D10" s="249"/>
      <c r="E10" s="249"/>
      <c r="F10" s="249"/>
      <c r="G10" s="249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117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x14ac:dyDescent="0.2">
      <c r="A11" s="161" t="s">
        <v>106</v>
      </c>
      <c r="B11" s="162" t="s">
        <v>64</v>
      </c>
      <c r="C11" s="184" t="s">
        <v>65</v>
      </c>
      <c r="D11" s="163"/>
      <c r="E11" s="164"/>
      <c r="F11" s="165"/>
      <c r="G11" s="165">
        <f>SUMIF(AG12:AG12,"&lt;&gt;NOR",G12:G12)</f>
        <v>0</v>
      </c>
      <c r="H11" s="165"/>
      <c r="I11" s="165">
        <f>SUM(I12:I12)</f>
        <v>0</v>
      </c>
      <c r="J11" s="165"/>
      <c r="K11" s="165">
        <f>SUM(K12:K12)</f>
        <v>0</v>
      </c>
      <c r="L11" s="165"/>
      <c r="M11" s="165">
        <f>SUM(M12:M12)</f>
        <v>0</v>
      </c>
      <c r="N11" s="164"/>
      <c r="O11" s="164">
        <f>SUM(O12:O12)</f>
        <v>0.04</v>
      </c>
      <c r="P11" s="164"/>
      <c r="Q11" s="164">
        <f>SUM(Q12:Q12)</f>
        <v>0</v>
      </c>
      <c r="R11" s="165"/>
      <c r="S11" s="165"/>
      <c r="T11" s="166"/>
      <c r="U11" s="160"/>
      <c r="V11" s="160">
        <f>SUM(V12:V12)</f>
        <v>5.56</v>
      </c>
      <c r="W11" s="160"/>
      <c r="X11" s="160"/>
      <c r="Y11" s="160"/>
      <c r="AG11" t="s">
        <v>107</v>
      </c>
    </row>
    <row r="12" spans="1:60" outlineLevel="1" x14ac:dyDescent="0.2">
      <c r="A12" s="175">
        <v>2</v>
      </c>
      <c r="B12" s="176" t="s">
        <v>118</v>
      </c>
      <c r="C12" s="186" t="s">
        <v>119</v>
      </c>
      <c r="D12" s="177" t="s">
        <v>120</v>
      </c>
      <c r="E12" s="178">
        <v>26</v>
      </c>
      <c r="F12" s="179"/>
      <c r="G12" s="180">
        <f>ROUND(E12*F12,2)</f>
        <v>0</v>
      </c>
      <c r="H12" s="179"/>
      <c r="I12" s="180">
        <f>ROUND(E12*H12,2)</f>
        <v>0</v>
      </c>
      <c r="J12" s="179"/>
      <c r="K12" s="180">
        <f>ROUND(E12*J12,2)</f>
        <v>0</v>
      </c>
      <c r="L12" s="180">
        <v>21</v>
      </c>
      <c r="M12" s="180">
        <f>G12*(1+L12/100)</f>
        <v>0</v>
      </c>
      <c r="N12" s="178">
        <v>1.58E-3</v>
      </c>
      <c r="O12" s="178">
        <f>ROUND(E12*N12,2)</f>
        <v>0.04</v>
      </c>
      <c r="P12" s="178">
        <v>0</v>
      </c>
      <c r="Q12" s="178">
        <f>ROUND(E12*P12,2)</f>
        <v>0</v>
      </c>
      <c r="R12" s="180" t="s">
        <v>121</v>
      </c>
      <c r="S12" s="180" t="s">
        <v>112</v>
      </c>
      <c r="T12" s="181" t="s">
        <v>112</v>
      </c>
      <c r="U12" s="158">
        <v>0.214</v>
      </c>
      <c r="V12" s="158">
        <f>ROUND(E12*U12,2)</f>
        <v>5.56</v>
      </c>
      <c r="W12" s="158"/>
      <c r="X12" s="158" t="s">
        <v>113</v>
      </c>
      <c r="Y12" s="158" t="s">
        <v>114</v>
      </c>
      <c r="Z12" s="147"/>
      <c r="AA12" s="147"/>
      <c r="AB12" s="147"/>
      <c r="AC12" s="147"/>
      <c r="AD12" s="147"/>
      <c r="AE12" s="147"/>
      <c r="AF12" s="147"/>
      <c r="AG12" s="147" t="s">
        <v>115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161" t="s">
        <v>106</v>
      </c>
      <c r="B13" s="162" t="s">
        <v>66</v>
      </c>
      <c r="C13" s="184" t="s">
        <v>67</v>
      </c>
      <c r="D13" s="163"/>
      <c r="E13" s="164"/>
      <c r="F13" s="165"/>
      <c r="G13" s="165">
        <f>SUMIF(AG14:AG15,"&lt;&gt;NOR",G14:G15)</f>
        <v>0</v>
      </c>
      <c r="H13" s="165"/>
      <c r="I13" s="165">
        <f>SUM(I14:I15)</f>
        <v>0</v>
      </c>
      <c r="J13" s="165"/>
      <c r="K13" s="165">
        <f>SUM(K14:K15)</f>
        <v>0</v>
      </c>
      <c r="L13" s="165"/>
      <c r="M13" s="165">
        <f>SUM(M14:M15)</f>
        <v>0</v>
      </c>
      <c r="N13" s="164"/>
      <c r="O13" s="164">
        <f>SUM(O14:O15)</f>
        <v>0</v>
      </c>
      <c r="P13" s="164"/>
      <c r="Q13" s="164">
        <f>SUM(Q14:Q15)</f>
        <v>0</v>
      </c>
      <c r="R13" s="165"/>
      <c r="S13" s="165"/>
      <c r="T13" s="166"/>
      <c r="U13" s="160"/>
      <c r="V13" s="160">
        <f>SUM(V14:V15)</f>
        <v>15.69</v>
      </c>
      <c r="W13" s="160"/>
      <c r="X13" s="160"/>
      <c r="Y13" s="160"/>
      <c r="AG13" t="s">
        <v>107</v>
      </c>
    </row>
    <row r="14" spans="1:60" ht="22.5" outlineLevel="1" x14ac:dyDescent="0.2">
      <c r="A14" s="168">
        <v>3</v>
      </c>
      <c r="B14" s="169" t="s">
        <v>122</v>
      </c>
      <c r="C14" s="185" t="s">
        <v>123</v>
      </c>
      <c r="D14" s="170" t="s">
        <v>124</v>
      </c>
      <c r="E14" s="171">
        <v>4.91608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3" t="s">
        <v>111</v>
      </c>
      <c r="S14" s="173" t="s">
        <v>112</v>
      </c>
      <c r="T14" s="174" t="s">
        <v>112</v>
      </c>
      <c r="U14" s="158">
        <v>3.1920000000000002</v>
      </c>
      <c r="V14" s="158">
        <f>ROUND(E14*U14,2)</f>
        <v>15.69</v>
      </c>
      <c r="W14" s="158"/>
      <c r="X14" s="158" t="s">
        <v>125</v>
      </c>
      <c r="Y14" s="158" t="s">
        <v>114</v>
      </c>
      <c r="Z14" s="147"/>
      <c r="AA14" s="147"/>
      <c r="AB14" s="147"/>
      <c r="AC14" s="147"/>
      <c r="AD14" s="147"/>
      <c r="AE14" s="147"/>
      <c r="AF14" s="147"/>
      <c r="AG14" s="147" t="s">
        <v>126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4"/>
      <c r="B15" s="155"/>
      <c r="C15" s="248" t="s">
        <v>127</v>
      </c>
      <c r="D15" s="249"/>
      <c r="E15" s="249"/>
      <c r="F15" s="249"/>
      <c r="G15" s="249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117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x14ac:dyDescent="0.2">
      <c r="A16" s="161" t="s">
        <v>106</v>
      </c>
      <c r="B16" s="162" t="s">
        <v>68</v>
      </c>
      <c r="C16" s="184" t="s">
        <v>69</v>
      </c>
      <c r="D16" s="163"/>
      <c r="E16" s="164"/>
      <c r="F16" s="165"/>
      <c r="G16" s="165">
        <f>SUMIF(AG17:AG27,"&lt;&gt;NOR",G17:G27)</f>
        <v>0</v>
      </c>
      <c r="H16" s="165"/>
      <c r="I16" s="165">
        <f>SUM(I17:I27)</f>
        <v>0</v>
      </c>
      <c r="J16" s="165"/>
      <c r="K16" s="165">
        <f>SUM(K17:K27)</f>
        <v>0</v>
      </c>
      <c r="L16" s="165"/>
      <c r="M16" s="165">
        <f>SUM(M17:M27)</f>
        <v>0</v>
      </c>
      <c r="N16" s="164"/>
      <c r="O16" s="164">
        <f>SUM(O17:O27)</f>
        <v>0.06</v>
      </c>
      <c r="P16" s="164"/>
      <c r="Q16" s="164">
        <f>SUM(Q17:Q27)</f>
        <v>0.64</v>
      </c>
      <c r="R16" s="165"/>
      <c r="S16" s="165"/>
      <c r="T16" s="166"/>
      <c r="U16" s="160"/>
      <c r="V16" s="160">
        <f>SUM(V17:V27)</f>
        <v>72.489999999999981</v>
      </c>
      <c r="W16" s="160"/>
      <c r="X16" s="160"/>
      <c r="Y16" s="160"/>
      <c r="AG16" t="s">
        <v>107</v>
      </c>
    </row>
    <row r="17" spans="1:60" outlineLevel="1" x14ac:dyDescent="0.2">
      <c r="A17" s="168">
        <v>4</v>
      </c>
      <c r="B17" s="169" t="s">
        <v>128</v>
      </c>
      <c r="C17" s="185" t="s">
        <v>129</v>
      </c>
      <c r="D17" s="170" t="s">
        <v>130</v>
      </c>
      <c r="E17" s="171">
        <v>42.9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1">
        <v>0</v>
      </c>
      <c r="O17" s="171">
        <f>ROUND(E17*N17,2)</f>
        <v>0</v>
      </c>
      <c r="P17" s="171">
        <v>1.4919999999999999E-2</v>
      </c>
      <c r="Q17" s="171">
        <f>ROUND(E17*P17,2)</f>
        <v>0.64</v>
      </c>
      <c r="R17" s="173" t="s">
        <v>131</v>
      </c>
      <c r="S17" s="173" t="s">
        <v>112</v>
      </c>
      <c r="T17" s="174" t="s">
        <v>112</v>
      </c>
      <c r="U17" s="158">
        <v>0.41299999999999998</v>
      </c>
      <c r="V17" s="158">
        <f>ROUND(E17*U17,2)</f>
        <v>17.72</v>
      </c>
      <c r="W17" s="158"/>
      <c r="X17" s="158" t="s">
        <v>113</v>
      </c>
      <c r="Y17" s="158" t="s">
        <v>114</v>
      </c>
      <c r="Z17" s="147"/>
      <c r="AA17" s="147"/>
      <c r="AB17" s="147"/>
      <c r="AC17" s="147"/>
      <c r="AD17" s="147"/>
      <c r="AE17" s="147"/>
      <c r="AF17" s="147"/>
      <c r="AG17" s="147" t="s">
        <v>115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4"/>
      <c r="B18" s="155"/>
      <c r="C18" s="248" t="s">
        <v>132</v>
      </c>
      <c r="D18" s="249"/>
      <c r="E18" s="249"/>
      <c r="F18" s="249"/>
      <c r="G18" s="249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117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5">
        <v>5</v>
      </c>
      <c r="B19" s="176" t="s">
        <v>133</v>
      </c>
      <c r="C19" s="186" t="s">
        <v>134</v>
      </c>
      <c r="D19" s="177" t="s">
        <v>135</v>
      </c>
      <c r="E19" s="178">
        <v>13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78">
        <v>0</v>
      </c>
      <c r="O19" s="178">
        <f>ROUND(E19*N19,2)</f>
        <v>0</v>
      </c>
      <c r="P19" s="178">
        <v>0</v>
      </c>
      <c r="Q19" s="178">
        <f>ROUND(E19*P19,2)</f>
        <v>0</v>
      </c>
      <c r="R19" s="180" t="s">
        <v>131</v>
      </c>
      <c r="S19" s="180" t="s">
        <v>112</v>
      </c>
      <c r="T19" s="181" t="s">
        <v>112</v>
      </c>
      <c r="U19" s="158">
        <v>0.99199999999999999</v>
      </c>
      <c r="V19" s="158">
        <f>ROUND(E19*U19,2)</f>
        <v>12.9</v>
      </c>
      <c r="W19" s="158"/>
      <c r="X19" s="158" t="s">
        <v>113</v>
      </c>
      <c r="Y19" s="158" t="s">
        <v>114</v>
      </c>
      <c r="Z19" s="147"/>
      <c r="AA19" s="147"/>
      <c r="AB19" s="147"/>
      <c r="AC19" s="147"/>
      <c r="AD19" s="147"/>
      <c r="AE19" s="147"/>
      <c r="AF19" s="147"/>
      <c r="AG19" s="147" t="s">
        <v>115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5">
        <v>6</v>
      </c>
      <c r="B20" s="176" t="s">
        <v>136</v>
      </c>
      <c r="C20" s="186" t="s">
        <v>137</v>
      </c>
      <c r="D20" s="177" t="s">
        <v>135</v>
      </c>
      <c r="E20" s="178">
        <v>13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78">
        <v>3.8000000000000002E-4</v>
      </c>
      <c r="O20" s="178">
        <f>ROUND(E20*N20,2)</f>
        <v>0</v>
      </c>
      <c r="P20" s="178">
        <v>0</v>
      </c>
      <c r="Q20" s="178">
        <f>ROUND(E20*P20,2)</f>
        <v>0</v>
      </c>
      <c r="R20" s="180" t="s">
        <v>131</v>
      </c>
      <c r="S20" s="180" t="s">
        <v>112</v>
      </c>
      <c r="T20" s="181" t="s">
        <v>112</v>
      </c>
      <c r="U20" s="158">
        <v>0.26100000000000001</v>
      </c>
      <c r="V20" s="158">
        <f>ROUND(E20*U20,2)</f>
        <v>3.39</v>
      </c>
      <c r="W20" s="158"/>
      <c r="X20" s="158" t="s">
        <v>113</v>
      </c>
      <c r="Y20" s="158" t="s">
        <v>114</v>
      </c>
      <c r="Z20" s="147"/>
      <c r="AA20" s="147"/>
      <c r="AB20" s="147"/>
      <c r="AC20" s="147"/>
      <c r="AD20" s="147"/>
      <c r="AE20" s="147"/>
      <c r="AF20" s="147"/>
      <c r="AG20" s="147" t="s">
        <v>115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68">
        <v>7</v>
      </c>
      <c r="B21" s="169" t="s">
        <v>138</v>
      </c>
      <c r="C21" s="185" t="s">
        <v>139</v>
      </c>
      <c r="D21" s="170" t="s">
        <v>135</v>
      </c>
      <c r="E21" s="171">
        <v>4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71">
        <v>5.5000000000000003E-4</v>
      </c>
      <c r="O21" s="171">
        <f>ROUND(E21*N21,2)</f>
        <v>0</v>
      </c>
      <c r="P21" s="171">
        <v>0</v>
      </c>
      <c r="Q21" s="171">
        <f>ROUND(E21*P21,2)</f>
        <v>0</v>
      </c>
      <c r="R21" s="173" t="s">
        <v>131</v>
      </c>
      <c r="S21" s="173" t="s">
        <v>112</v>
      </c>
      <c r="T21" s="174" t="s">
        <v>112</v>
      </c>
      <c r="U21" s="158">
        <v>0.36670000000000003</v>
      </c>
      <c r="V21" s="158">
        <f>ROUND(E21*U21,2)</f>
        <v>1.47</v>
      </c>
      <c r="W21" s="158"/>
      <c r="X21" s="158" t="s">
        <v>113</v>
      </c>
      <c r="Y21" s="158" t="s">
        <v>114</v>
      </c>
      <c r="Z21" s="147"/>
      <c r="AA21" s="147"/>
      <c r="AB21" s="147"/>
      <c r="AC21" s="147"/>
      <c r="AD21" s="147"/>
      <c r="AE21" s="147"/>
      <c r="AF21" s="147"/>
      <c r="AG21" s="147" t="s">
        <v>115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248" t="s">
        <v>140</v>
      </c>
      <c r="D22" s="249"/>
      <c r="E22" s="249"/>
      <c r="F22" s="249"/>
      <c r="G22" s="249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117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68">
        <v>8</v>
      </c>
      <c r="B23" s="169" t="s">
        <v>141</v>
      </c>
      <c r="C23" s="185" t="s">
        <v>142</v>
      </c>
      <c r="D23" s="170" t="s">
        <v>130</v>
      </c>
      <c r="E23" s="171">
        <v>42.9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1">
        <v>1.31E-3</v>
      </c>
      <c r="O23" s="171">
        <f>ROUND(E23*N23,2)</f>
        <v>0.06</v>
      </c>
      <c r="P23" s="171">
        <v>0</v>
      </c>
      <c r="Q23" s="171">
        <f>ROUND(E23*P23,2)</f>
        <v>0</v>
      </c>
      <c r="R23" s="173" t="s">
        <v>131</v>
      </c>
      <c r="S23" s="173" t="s">
        <v>112</v>
      </c>
      <c r="T23" s="174" t="s">
        <v>112</v>
      </c>
      <c r="U23" s="158">
        <v>0.79700000000000004</v>
      </c>
      <c r="V23" s="158">
        <f>ROUND(E23*U23,2)</f>
        <v>34.19</v>
      </c>
      <c r="W23" s="158"/>
      <c r="X23" s="158" t="s">
        <v>113</v>
      </c>
      <c r="Y23" s="158" t="s">
        <v>114</v>
      </c>
      <c r="Z23" s="147"/>
      <c r="AA23" s="147"/>
      <c r="AB23" s="147"/>
      <c r="AC23" s="147"/>
      <c r="AD23" s="147"/>
      <c r="AE23" s="147"/>
      <c r="AF23" s="147"/>
      <c r="AG23" s="147" t="s">
        <v>115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4"/>
      <c r="B24" s="155"/>
      <c r="C24" s="248" t="s">
        <v>143</v>
      </c>
      <c r="D24" s="249"/>
      <c r="E24" s="249"/>
      <c r="F24" s="249"/>
      <c r="G24" s="249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117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68">
        <v>9</v>
      </c>
      <c r="B25" s="169" t="s">
        <v>144</v>
      </c>
      <c r="C25" s="185" t="s">
        <v>145</v>
      </c>
      <c r="D25" s="170" t="s">
        <v>135</v>
      </c>
      <c r="E25" s="171">
        <v>13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71">
        <v>2.3000000000000001E-4</v>
      </c>
      <c r="O25" s="171">
        <f>ROUND(E25*N25,2)</f>
        <v>0</v>
      </c>
      <c r="P25" s="171">
        <v>0</v>
      </c>
      <c r="Q25" s="171">
        <f>ROUND(E25*P25,2)</f>
        <v>0</v>
      </c>
      <c r="R25" s="173"/>
      <c r="S25" s="173" t="s">
        <v>146</v>
      </c>
      <c r="T25" s="174" t="s">
        <v>112</v>
      </c>
      <c r="U25" s="158">
        <v>0.2167</v>
      </c>
      <c r="V25" s="158">
        <f>ROUND(E25*U25,2)</f>
        <v>2.82</v>
      </c>
      <c r="W25" s="158"/>
      <c r="X25" s="158" t="s">
        <v>113</v>
      </c>
      <c r="Y25" s="158" t="s">
        <v>114</v>
      </c>
      <c r="Z25" s="147"/>
      <c r="AA25" s="147"/>
      <c r="AB25" s="147"/>
      <c r="AC25" s="147"/>
      <c r="AD25" s="147"/>
      <c r="AE25" s="147"/>
      <c r="AF25" s="147"/>
      <c r="AG25" s="147" t="s">
        <v>115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>
        <v>10</v>
      </c>
      <c r="B26" s="155" t="s">
        <v>147</v>
      </c>
      <c r="C26" s="187" t="s">
        <v>148</v>
      </c>
      <c r="D26" s="156" t="s">
        <v>0</v>
      </c>
      <c r="E26" s="182"/>
      <c r="F26" s="159"/>
      <c r="G26" s="158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8" t="s">
        <v>131</v>
      </c>
      <c r="S26" s="158" t="s">
        <v>112</v>
      </c>
      <c r="T26" s="158" t="s">
        <v>112</v>
      </c>
      <c r="U26" s="158">
        <v>0</v>
      </c>
      <c r="V26" s="158">
        <f>ROUND(E26*U26,2)</f>
        <v>0</v>
      </c>
      <c r="W26" s="158"/>
      <c r="X26" s="158" t="s">
        <v>125</v>
      </c>
      <c r="Y26" s="158" t="s">
        <v>114</v>
      </c>
      <c r="Z26" s="147"/>
      <c r="AA26" s="147"/>
      <c r="AB26" s="147"/>
      <c r="AC26" s="147"/>
      <c r="AD26" s="147"/>
      <c r="AE26" s="147"/>
      <c r="AF26" s="147"/>
      <c r="AG26" s="147" t="s">
        <v>126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4"/>
      <c r="B27" s="155"/>
      <c r="C27" s="250" t="s">
        <v>149</v>
      </c>
      <c r="D27" s="251"/>
      <c r="E27" s="251"/>
      <c r="F27" s="251"/>
      <c r="G27" s="251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7"/>
      <c r="AA27" s="147"/>
      <c r="AB27" s="147"/>
      <c r="AC27" s="147"/>
      <c r="AD27" s="147"/>
      <c r="AE27" s="147"/>
      <c r="AF27" s="147"/>
      <c r="AG27" s="147" t="s">
        <v>117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x14ac:dyDescent="0.2">
      <c r="A28" s="161" t="s">
        <v>106</v>
      </c>
      <c r="B28" s="162" t="s">
        <v>70</v>
      </c>
      <c r="C28" s="184" t="s">
        <v>71</v>
      </c>
      <c r="D28" s="163"/>
      <c r="E28" s="164"/>
      <c r="F28" s="165"/>
      <c r="G28" s="165">
        <f>SUMIF(AG29:AG54,"&lt;&gt;NOR",G29:G54)</f>
        <v>0</v>
      </c>
      <c r="H28" s="165"/>
      <c r="I28" s="165">
        <f>SUM(I29:I54)</f>
        <v>0</v>
      </c>
      <c r="J28" s="165"/>
      <c r="K28" s="165">
        <f>SUM(K29:K54)</f>
        <v>0</v>
      </c>
      <c r="L28" s="165"/>
      <c r="M28" s="165">
        <f>SUM(M29:M54)</f>
        <v>0</v>
      </c>
      <c r="N28" s="164"/>
      <c r="O28" s="164">
        <f>SUM(O29:O54)</f>
        <v>1.1500000000000001</v>
      </c>
      <c r="P28" s="164"/>
      <c r="Q28" s="164">
        <f>SUM(Q29:Q54)</f>
        <v>0.61</v>
      </c>
      <c r="R28" s="165"/>
      <c r="S28" s="165"/>
      <c r="T28" s="166"/>
      <c r="U28" s="160"/>
      <c r="V28" s="160">
        <f>SUM(V29:V54)</f>
        <v>222.62000000000003</v>
      </c>
      <c r="W28" s="160"/>
      <c r="X28" s="160"/>
      <c r="Y28" s="160"/>
      <c r="AG28" t="s">
        <v>107</v>
      </c>
    </row>
    <row r="29" spans="1:60" outlineLevel="1" x14ac:dyDescent="0.2">
      <c r="A29" s="175">
        <v>11</v>
      </c>
      <c r="B29" s="176" t="s">
        <v>150</v>
      </c>
      <c r="C29" s="186" t="s">
        <v>151</v>
      </c>
      <c r="D29" s="177" t="s">
        <v>130</v>
      </c>
      <c r="E29" s="178">
        <v>85.8</v>
      </c>
      <c r="F29" s="179"/>
      <c r="G29" s="180">
        <f>ROUND(E29*F29,2)</f>
        <v>0</v>
      </c>
      <c r="H29" s="179"/>
      <c r="I29" s="180">
        <f>ROUND(E29*H29,2)</f>
        <v>0</v>
      </c>
      <c r="J29" s="179"/>
      <c r="K29" s="180">
        <f>ROUND(E29*J29,2)</f>
        <v>0</v>
      </c>
      <c r="L29" s="180">
        <v>21</v>
      </c>
      <c r="M29" s="180">
        <f>G29*(1+L29/100)</f>
        <v>0</v>
      </c>
      <c r="N29" s="178">
        <v>0</v>
      </c>
      <c r="O29" s="178">
        <f>ROUND(E29*N29,2)</f>
        <v>0</v>
      </c>
      <c r="P29" s="178">
        <v>6.7000000000000002E-3</v>
      </c>
      <c r="Q29" s="178">
        <f>ROUND(E29*P29,2)</f>
        <v>0.56999999999999995</v>
      </c>
      <c r="R29" s="180" t="s">
        <v>131</v>
      </c>
      <c r="S29" s="180" t="s">
        <v>112</v>
      </c>
      <c r="T29" s="181" t="s">
        <v>112</v>
      </c>
      <c r="U29" s="158">
        <v>0.23899999999999999</v>
      </c>
      <c r="V29" s="158">
        <f>ROUND(E29*U29,2)</f>
        <v>20.51</v>
      </c>
      <c r="W29" s="158"/>
      <c r="X29" s="158" t="s">
        <v>113</v>
      </c>
      <c r="Y29" s="158" t="s">
        <v>114</v>
      </c>
      <c r="Z29" s="147"/>
      <c r="AA29" s="147"/>
      <c r="AB29" s="147"/>
      <c r="AC29" s="147"/>
      <c r="AD29" s="147"/>
      <c r="AE29" s="147"/>
      <c r="AF29" s="147"/>
      <c r="AG29" s="147" t="s">
        <v>115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5">
        <v>12</v>
      </c>
      <c r="B30" s="176" t="s">
        <v>152</v>
      </c>
      <c r="C30" s="186" t="s">
        <v>153</v>
      </c>
      <c r="D30" s="177" t="s">
        <v>130</v>
      </c>
      <c r="E30" s="178">
        <v>13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78">
        <v>0</v>
      </c>
      <c r="O30" s="178">
        <f>ROUND(E30*N30,2)</f>
        <v>0</v>
      </c>
      <c r="P30" s="178">
        <v>2.1299999999999999E-3</v>
      </c>
      <c r="Q30" s="178">
        <f>ROUND(E30*P30,2)</f>
        <v>0.03</v>
      </c>
      <c r="R30" s="180" t="s">
        <v>131</v>
      </c>
      <c r="S30" s="180" t="s">
        <v>112</v>
      </c>
      <c r="T30" s="181" t="s">
        <v>112</v>
      </c>
      <c r="U30" s="158">
        <v>0.17299999999999999</v>
      </c>
      <c r="V30" s="158">
        <f>ROUND(E30*U30,2)</f>
        <v>2.25</v>
      </c>
      <c r="W30" s="158"/>
      <c r="X30" s="158" t="s">
        <v>113</v>
      </c>
      <c r="Y30" s="158" t="s">
        <v>114</v>
      </c>
      <c r="Z30" s="147"/>
      <c r="AA30" s="147"/>
      <c r="AB30" s="147"/>
      <c r="AC30" s="147"/>
      <c r="AD30" s="147"/>
      <c r="AE30" s="147"/>
      <c r="AF30" s="147"/>
      <c r="AG30" s="147" t="s">
        <v>115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75">
        <v>13</v>
      </c>
      <c r="B31" s="176" t="s">
        <v>154</v>
      </c>
      <c r="C31" s="186" t="s">
        <v>155</v>
      </c>
      <c r="D31" s="177" t="s">
        <v>130</v>
      </c>
      <c r="E31" s="178">
        <v>42.9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78">
        <v>0</v>
      </c>
      <c r="O31" s="178">
        <f>ROUND(E31*N31,2)</f>
        <v>0</v>
      </c>
      <c r="P31" s="178">
        <v>2.7999999999999998E-4</v>
      </c>
      <c r="Q31" s="178">
        <f>ROUND(E31*P31,2)</f>
        <v>0.01</v>
      </c>
      <c r="R31" s="180" t="s">
        <v>131</v>
      </c>
      <c r="S31" s="180" t="s">
        <v>112</v>
      </c>
      <c r="T31" s="181" t="s">
        <v>112</v>
      </c>
      <c r="U31" s="158">
        <v>5.1999999999999998E-2</v>
      </c>
      <c r="V31" s="158">
        <f>ROUND(E31*U31,2)</f>
        <v>2.23</v>
      </c>
      <c r="W31" s="158"/>
      <c r="X31" s="158" t="s">
        <v>113</v>
      </c>
      <c r="Y31" s="158" t="s">
        <v>114</v>
      </c>
      <c r="Z31" s="147"/>
      <c r="AA31" s="147"/>
      <c r="AB31" s="147"/>
      <c r="AC31" s="147"/>
      <c r="AD31" s="147"/>
      <c r="AE31" s="147"/>
      <c r="AF31" s="147"/>
      <c r="AG31" s="147" t="s">
        <v>115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2.5" outlineLevel="1" x14ac:dyDescent="0.2">
      <c r="A32" s="168">
        <v>14</v>
      </c>
      <c r="B32" s="169" t="s">
        <v>156</v>
      </c>
      <c r="C32" s="185" t="s">
        <v>157</v>
      </c>
      <c r="D32" s="170" t="s">
        <v>130</v>
      </c>
      <c r="E32" s="171">
        <v>13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71">
        <v>5.1799999999999997E-3</v>
      </c>
      <c r="O32" s="171">
        <f>ROUND(E32*N32,2)</f>
        <v>7.0000000000000007E-2</v>
      </c>
      <c r="P32" s="171">
        <v>0</v>
      </c>
      <c r="Q32" s="171">
        <f>ROUND(E32*P32,2)</f>
        <v>0</v>
      </c>
      <c r="R32" s="173" t="s">
        <v>131</v>
      </c>
      <c r="S32" s="173" t="s">
        <v>112</v>
      </c>
      <c r="T32" s="174" t="s">
        <v>112</v>
      </c>
      <c r="U32" s="158">
        <v>0.63429999999999997</v>
      </c>
      <c r="V32" s="158">
        <f>ROUND(E32*U32,2)</f>
        <v>8.25</v>
      </c>
      <c r="W32" s="158"/>
      <c r="X32" s="158" t="s">
        <v>113</v>
      </c>
      <c r="Y32" s="158" t="s">
        <v>114</v>
      </c>
      <c r="Z32" s="147"/>
      <c r="AA32" s="147"/>
      <c r="AB32" s="147"/>
      <c r="AC32" s="147"/>
      <c r="AD32" s="147"/>
      <c r="AE32" s="147"/>
      <c r="AF32" s="147"/>
      <c r="AG32" s="147" t="s">
        <v>115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248" t="s">
        <v>158</v>
      </c>
      <c r="D33" s="249"/>
      <c r="E33" s="249"/>
      <c r="F33" s="249"/>
      <c r="G33" s="249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7"/>
      <c r="AA33" s="147"/>
      <c r="AB33" s="147"/>
      <c r="AC33" s="147"/>
      <c r="AD33" s="147"/>
      <c r="AE33" s="147"/>
      <c r="AF33" s="147"/>
      <c r="AG33" s="147" t="s">
        <v>117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68">
        <v>15</v>
      </c>
      <c r="B34" s="169" t="s">
        <v>159</v>
      </c>
      <c r="C34" s="185" t="s">
        <v>160</v>
      </c>
      <c r="D34" s="170" t="s">
        <v>130</v>
      </c>
      <c r="E34" s="171">
        <v>42.9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71">
        <v>5.4099999999999999E-3</v>
      </c>
      <c r="O34" s="171">
        <f>ROUND(E34*N34,2)</f>
        <v>0.23</v>
      </c>
      <c r="P34" s="171">
        <v>0</v>
      </c>
      <c r="Q34" s="171">
        <f>ROUND(E34*P34,2)</f>
        <v>0</v>
      </c>
      <c r="R34" s="173" t="s">
        <v>131</v>
      </c>
      <c r="S34" s="173" t="s">
        <v>112</v>
      </c>
      <c r="T34" s="174" t="s">
        <v>112</v>
      </c>
      <c r="U34" s="158">
        <v>0.68279999999999996</v>
      </c>
      <c r="V34" s="158">
        <f>ROUND(E34*U34,2)</f>
        <v>29.29</v>
      </c>
      <c r="W34" s="158"/>
      <c r="X34" s="158" t="s">
        <v>113</v>
      </c>
      <c r="Y34" s="158" t="s">
        <v>114</v>
      </c>
      <c r="Z34" s="147"/>
      <c r="AA34" s="147"/>
      <c r="AB34" s="147"/>
      <c r="AC34" s="147"/>
      <c r="AD34" s="147"/>
      <c r="AE34" s="147"/>
      <c r="AF34" s="147"/>
      <c r="AG34" s="147" t="s">
        <v>115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2" x14ac:dyDescent="0.2">
      <c r="A35" s="154"/>
      <c r="B35" s="155"/>
      <c r="C35" s="248" t="s">
        <v>158</v>
      </c>
      <c r="D35" s="249"/>
      <c r="E35" s="249"/>
      <c r="F35" s="249"/>
      <c r="G35" s="249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117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68">
        <v>16</v>
      </c>
      <c r="B36" s="169" t="s">
        <v>161</v>
      </c>
      <c r="C36" s="185" t="s">
        <v>162</v>
      </c>
      <c r="D36" s="170" t="s">
        <v>130</v>
      </c>
      <c r="E36" s="171">
        <v>85.8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1">
        <v>6.1000000000000004E-3</v>
      </c>
      <c r="O36" s="171">
        <f>ROUND(E36*N36,2)</f>
        <v>0.52</v>
      </c>
      <c r="P36" s="171">
        <v>0</v>
      </c>
      <c r="Q36" s="171">
        <f>ROUND(E36*P36,2)</f>
        <v>0</v>
      </c>
      <c r="R36" s="173" t="s">
        <v>131</v>
      </c>
      <c r="S36" s="173" t="s">
        <v>112</v>
      </c>
      <c r="T36" s="174" t="s">
        <v>112</v>
      </c>
      <c r="U36" s="158">
        <v>0.92569999999999997</v>
      </c>
      <c r="V36" s="158">
        <f>ROUND(E36*U36,2)</f>
        <v>79.430000000000007</v>
      </c>
      <c r="W36" s="158"/>
      <c r="X36" s="158" t="s">
        <v>113</v>
      </c>
      <c r="Y36" s="158" t="s">
        <v>114</v>
      </c>
      <c r="Z36" s="147"/>
      <c r="AA36" s="147"/>
      <c r="AB36" s="147"/>
      <c r="AC36" s="147"/>
      <c r="AD36" s="147"/>
      <c r="AE36" s="147"/>
      <c r="AF36" s="147"/>
      <c r="AG36" s="147" t="s">
        <v>115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4"/>
      <c r="B37" s="155"/>
      <c r="C37" s="248" t="s">
        <v>158</v>
      </c>
      <c r="D37" s="249"/>
      <c r="E37" s="249"/>
      <c r="F37" s="249"/>
      <c r="G37" s="249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117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68">
        <v>17</v>
      </c>
      <c r="B38" s="169" t="s">
        <v>163</v>
      </c>
      <c r="C38" s="185" t="s">
        <v>164</v>
      </c>
      <c r="D38" s="170" t="s">
        <v>135</v>
      </c>
      <c r="E38" s="171">
        <v>2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71">
        <v>7.6000000000000004E-4</v>
      </c>
      <c r="O38" s="171">
        <f>ROUND(E38*N38,2)</f>
        <v>0</v>
      </c>
      <c r="P38" s="171">
        <v>0</v>
      </c>
      <c r="Q38" s="171">
        <f>ROUND(E38*P38,2)</f>
        <v>0</v>
      </c>
      <c r="R38" s="173" t="s">
        <v>131</v>
      </c>
      <c r="S38" s="173" t="s">
        <v>112</v>
      </c>
      <c r="T38" s="174" t="s">
        <v>112</v>
      </c>
      <c r="U38" s="158">
        <v>0.43275000000000002</v>
      </c>
      <c r="V38" s="158">
        <f>ROUND(E38*U38,2)</f>
        <v>0.87</v>
      </c>
      <c r="W38" s="158"/>
      <c r="X38" s="158" t="s">
        <v>113</v>
      </c>
      <c r="Y38" s="158" t="s">
        <v>114</v>
      </c>
      <c r="Z38" s="147"/>
      <c r="AA38" s="147"/>
      <c r="AB38" s="147"/>
      <c r="AC38" s="147"/>
      <c r="AD38" s="147"/>
      <c r="AE38" s="147"/>
      <c r="AF38" s="147"/>
      <c r="AG38" s="147" t="s">
        <v>115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4"/>
      <c r="B39" s="155"/>
      <c r="C39" s="248" t="s">
        <v>158</v>
      </c>
      <c r="D39" s="249"/>
      <c r="E39" s="249"/>
      <c r="F39" s="249"/>
      <c r="G39" s="249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117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5">
        <v>18</v>
      </c>
      <c r="B40" s="176" t="s">
        <v>165</v>
      </c>
      <c r="C40" s="186" t="s">
        <v>166</v>
      </c>
      <c r="D40" s="177" t="s">
        <v>135</v>
      </c>
      <c r="E40" s="178">
        <v>4</v>
      </c>
      <c r="F40" s="179"/>
      <c r="G40" s="180">
        <f t="shared" ref="G40:G53" si="0">ROUND(E40*F40,2)</f>
        <v>0</v>
      </c>
      <c r="H40" s="179"/>
      <c r="I40" s="180">
        <f t="shared" ref="I40:I53" si="1">ROUND(E40*H40,2)</f>
        <v>0</v>
      </c>
      <c r="J40" s="179"/>
      <c r="K40" s="180">
        <f t="shared" ref="K40:K53" si="2">ROUND(E40*J40,2)</f>
        <v>0</v>
      </c>
      <c r="L40" s="180">
        <v>21</v>
      </c>
      <c r="M40" s="180">
        <f t="shared" ref="M40:M53" si="3">G40*(1+L40/100)</f>
        <v>0</v>
      </c>
      <c r="N40" s="178">
        <v>1.0200000000000001E-3</v>
      </c>
      <c r="O40" s="178">
        <f t="shared" ref="O40:O53" si="4">ROUND(E40*N40,2)</f>
        <v>0</v>
      </c>
      <c r="P40" s="178">
        <v>0</v>
      </c>
      <c r="Q40" s="178">
        <f t="shared" ref="Q40:Q53" si="5">ROUND(E40*P40,2)</f>
        <v>0</v>
      </c>
      <c r="R40" s="180"/>
      <c r="S40" s="180" t="s">
        <v>146</v>
      </c>
      <c r="T40" s="181" t="s">
        <v>167</v>
      </c>
      <c r="U40" s="158">
        <v>0.50622</v>
      </c>
      <c r="V40" s="158">
        <f t="shared" ref="V40:V53" si="6">ROUND(E40*U40,2)</f>
        <v>2.02</v>
      </c>
      <c r="W40" s="158"/>
      <c r="X40" s="158" t="s">
        <v>113</v>
      </c>
      <c r="Y40" s="158" t="s">
        <v>114</v>
      </c>
      <c r="Z40" s="147"/>
      <c r="AA40" s="147"/>
      <c r="AB40" s="147"/>
      <c r="AC40" s="147"/>
      <c r="AD40" s="147"/>
      <c r="AE40" s="147"/>
      <c r="AF40" s="147"/>
      <c r="AG40" s="147" t="s">
        <v>115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1" x14ac:dyDescent="0.2">
      <c r="A41" s="175">
        <v>19</v>
      </c>
      <c r="B41" s="176" t="s">
        <v>168</v>
      </c>
      <c r="C41" s="186" t="s">
        <v>169</v>
      </c>
      <c r="D41" s="177" t="s">
        <v>135</v>
      </c>
      <c r="E41" s="178">
        <v>1</v>
      </c>
      <c r="F41" s="179"/>
      <c r="G41" s="180">
        <f t="shared" si="0"/>
        <v>0</v>
      </c>
      <c r="H41" s="179"/>
      <c r="I41" s="180">
        <f t="shared" si="1"/>
        <v>0</v>
      </c>
      <c r="J41" s="179"/>
      <c r="K41" s="180">
        <f t="shared" si="2"/>
        <v>0</v>
      </c>
      <c r="L41" s="180">
        <v>21</v>
      </c>
      <c r="M41" s="180">
        <f t="shared" si="3"/>
        <v>0</v>
      </c>
      <c r="N41" s="178">
        <v>8.0000000000000007E-5</v>
      </c>
      <c r="O41" s="178">
        <f t="shared" si="4"/>
        <v>0</v>
      </c>
      <c r="P41" s="178">
        <v>0</v>
      </c>
      <c r="Q41" s="178">
        <f t="shared" si="5"/>
        <v>0</v>
      </c>
      <c r="R41" s="180" t="s">
        <v>131</v>
      </c>
      <c r="S41" s="180" t="s">
        <v>112</v>
      </c>
      <c r="T41" s="181" t="s">
        <v>112</v>
      </c>
      <c r="U41" s="158">
        <v>0.23107</v>
      </c>
      <c r="V41" s="158">
        <f t="shared" si="6"/>
        <v>0.23</v>
      </c>
      <c r="W41" s="158"/>
      <c r="X41" s="158" t="s">
        <v>113</v>
      </c>
      <c r="Y41" s="158" t="s">
        <v>114</v>
      </c>
      <c r="Z41" s="147"/>
      <c r="AA41" s="147"/>
      <c r="AB41" s="147"/>
      <c r="AC41" s="147"/>
      <c r="AD41" s="147"/>
      <c r="AE41" s="147"/>
      <c r="AF41" s="147"/>
      <c r="AG41" s="147" t="s">
        <v>115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2.5" outlineLevel="1" x14ac:dyDescent="0.2">
      <c r="A42" s="175">
        <v>20</v>
      </c>
      <c r="B42" s="176" t="s">
        <v>170</v>
      </c>
      <c r="C42" s="186" t="s">
        <v>171</v>
      </c>
      <c r="D42" s="177" t="s">
        <v>135</v>
      </c>
      <c r="E42" s="178">
        <v>1</v>
      </c>
      <c r="F42" s="179"/>
      <c r="G42" s="180">
        <f t="shared" si="0"/>
        <v>0</v>
      </c>
      <c r="H42" s="179"/>
      <c r="I42" s="180">
        <f t="shared" si="1"/>
        <v>0</v>
      </c>
      <c r="J42" s="179"/>
      <c r="K42" s="180">
        <f t="shared" si="2"/>
        <v>0</v>
      </c>
      <c r="L42" s="180">
        <v>21</v>
      </c>
      <c r="M42" s="180">
        <f t="shared" si="3"/>
        <v>0</v>
      </c>
      <c r="N42" s="178">
        <v>1.4999999999999999E-4</v>
      </c>
      <c r="O42" s="178">
        <f t="shared" si="4"/>
        <v>0</v>
      </c>
      <c r="P42" s="178">
        <v>0</v>
      </c>
      <c r="Q42" s="178">
        <f t="shared" si="5"/>
        <v>0</v>
      </c>
      <c r="R42" s="180" t="s">
        <v>172</v>
      </c>
      <c r="S42" s="180" t="s">
        <v>112</v>
      </c>
      <c r="T42" s="181" t="s">
        <v>112</v>
      </c>
      <c r="U42" s="158">
        <v>0</v>
      </c>
      <c r="V42" s="158">
        <f t="shared" si="6"/>
        <v>0</v>
      </c>
      <c r="W42" s="158"/>
      <c r="X42" s="158" t="s">
        <v>173</v>
      </c>
      <c r="Y42" s="158" t="s">
        <v>114</v>
      </c>
      <c r="Z42" s="147"/>
      <c r="AA42" s="147"/>
      <c r="AB42" s="147"/>
      <c r="AC42" s="147"/>
      <c r="AD42" s="147"/>
      <c r="AE42" s="147"/>
      <c r="AF42" s="147"/>
      <c r="AG42" s="147" t="s">
        <v>174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2.5" outlineLevel="1" x14ac:dyDescent="0.2">
      <c r="A43" s="175">
        <v>21</v>
      </c>
      <c r="B43" s="176" t="s">
        <v>175</v>
      </c>
      <c r="C43" s="186" t="s">
        <v>176</v>
      </c>
      <c r="D43" s="177" t="s">
        <v>135</v>
      </c>
      <c r="E43" s="178">
        <v>2</v>
      </c>
      <c r="F43" s="179"/>
      <c r="G43" s="180">
        <f t="shared" si="0"/>
        <v>0</v>
      </c>
      <c r="H43" s="179"/>
      <c r="I43" s="180">
        <f t="shared" si="1"/>
        <v>0</v>
      </c>
      <c r="J43" s="179"/>
      <c r="K43" s="180">
        <f t="shared" si="2"/>
        <v>0</v>
      </c>
      <c r="L43" s="180">
        <v>21</v>
      </c>
      <c r="M43" s="180">
        <f t="shared" si="3"/>
        <v>0</v>
      </c>
      <c r="N43" s="178">
        <v>8.0000000000000007E-5</v>
      </c>
      <c r="O43" s="178">
        <f t="shared" si="4"/>
        <v>0</v>
      </c>
      <c r="P43" s="178">
        <v>0</v>
      </c>
      <c r="Q43" s="178">
        <f t="shared" si="5"/>
        <v>0</v>
      </c>
      <c r="R43" s="180" t="s">
        <v>131</v>
      </c>
      <c r="S43" s="180" t="s">
        <v>112</v>
      </c>
      <c r="T43" s="181" t="s">
        <v>112</v>
      </c>
      <c r="U43" s="158">
        <v>0.34375</v>
      </c>
      <c r="V43" s="158">
        <f t="shared" si="6"/>
        <v>0.69</v>
      </c>
      <c r="W43" s="158"/>
      <c r="X43" s="158" t="s">
        <v>113</v>
      </c>
      <c r="Y43" s="158" t="s">
        <v>114</v>
      </c>
      <c r="Z43" s="147"/>
      <c r="AA43" s="147"/>
      <c r="AB43" s="147"/>
      <c r="AC43" s="147"/>
      <c r="AD43" s="147"/>
      <c r="AE43" s="147"/>
      <c r="AF43" s="147"/>
      <c r="AG43" s="147" t="s">
        <v>115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2.5" outlineLevel="1" x14ac:dyDescent="0.2">
      <c r="A44" s="175">
        <v>22</v>
      </c>
      <c r="B44" s="176" t="s">
        <v>177</v>
      </c>
      <c r="C44" s="186" t="s">
        <v>178</v>
      </c>
      <c r="D44" s="177" t="s">
        <v>135</v>
      </c>
      <c r="E44" s="178">
        <v>2</v>
      </c>
      <c r="F44" s="179"/>
      <c r="G44" s="180">
        <f t="shared" si="0"/>
        <v>0</v>
      </c>
      <c r="H44" s="179"/>
      <c r="I44" s="180">
        <f t="shared" si="1"/>
        <v>0</v>
      </c>
      <c r="J44" s="179"/>
      <c r="K44" s="180">
        <f t="shared" si="2"/>
        <v>0</v>
      </c>
      <c r="L44" s="180">
        <v>21</v>
      </c>
      <c r="M44" s="180">
        <f t="shared" si="3"/>
        <v>0</v>
      </c>
      <c r="N44" s="178">
        <v>2.3000000000000001E-4</v>
      </c>
      <c r="O44" s="178">
        <f t="shared" si="4"/>
        <v>0</v>
      </c>
      <c r="P44" s="178">
        <v>0</v>
      </c>
      <c r="Q44" s="178">
        <f t="shared" si="5"/>
        <v>0</v>
      </c>
      <c r="R44" s="180" t="s">
        <v>172</v>
      </c>
      <c r="S44" s="180" t="s">
        <v>112</v>
      </c>
      <c r="T44" s="181" t="s">
        <v>112</v>
      </c>
      <c r="U44" s="158">
        <v>0</v>
      </c>
      <c r="V44" s="158">
        <f t="shared" si="6"/>
        <v>0</v>
      </c>
      <c r="W44" s="158"/>
      <c r="X44" s="158" t="s">
        <v>173</v>
      </c>
      <c r="Y44" s="158" t="s">
        <v>114</v>
      </c>
      <c r="Z44" s="147"/>
      <c r="AA44" s="147"/>
      <c r="AB44" s="147"/>
      <c r="AC44" s="147"/>
      <c r="AD44" s="147"/>
      <c r="AE44" s="147"/>
      <c r="AF44" s="147"/>
      <c r="AG44" s="147" t="s">
        <v>174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33.75" outlineLevel="1" x14ac:dyDescent="0.2">
      <c r="A45" s="175">
        <v>23</v>
      </c>
      <c r="B45" s="176" t="s">
        <v>179</v>
      </c>
      <c r="C45" s="186" t="s">
        <v>180</v>
      </c>
      <c r="D45" s="177" t="s">
        <v>130</v>
      </c>
      <c r="E45" s="178">
        <v>42.9</v>
      </c>
      <c r="F45" s="179"/>
      <c r="G45" s="180">
        <f t="shared" si="0"/>
        <v>0</v>
      </c>
      <c r="H45" s="179"/>
      <c r="I45" s="180">
        <f t="shared" si="1"/>
        <v>0</v>
      </c>
      <c r="J45" s="179"/>
      <c r="K45" s="180">
        <f t="shared" si="2"/>
        <v>0</v>
      </c>
      <c r="L45" s="180">
        <v>21</v>
      </c>
      <c r="M45" s="180">
        <f t="shared" si="3"/>
        <v>0</v>
      </c>
      <c r="N45" s="178">
        <v>4.0000000000000003E-5</v>
      </c>
      <c r="O45" s="178">
        <f t="shared" si="4"/>
        <v>0</v>
      </c>
      <c r="P45" s="178">
        <v>0</v>
      </c>
      <c r="Q45" s="178">
        <f t="shared" si="5"/>
        <v>0</v>
      </c>
      <c r="R45" s="180" t="s">
        <v>131</v>
      </c>
      <c r="S45" s="180" t="s">
        <v>112</v>
      </c>
      <c r="T45" s="181" t="s">
        <v>112</v>
      </c>
      <c r="U45" s="158">
        <v>0.14399999999999999</v>
      </c>
      <c r="V45" s="158">
        <f t="shared" si="6"/>
        <v>6.18</v>
      </c>
      <c r="W45" s="158"/>
      <c r="X45" s="158" t="s">
        <v>113</v>
      </c>
      <c r="Y45" s="158" t="s">
        <v>114</v>
      </c>
      <c r="Z45" s="147"/>
      <c r="AA45" s="147"/>
      <c r="AB45" s="147"/>
      <c r="AC45" s="147"/>
      <c r="AD45" s="147"/>
      <c r="AE45" s="147"/>
      <c r="AF45" s="147"/>
      <c r="AG45" s="147" t="s">
        <v>115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33.75" outlineLevel="1" x14ac:dyDescent="0.2">
      <c r="A46" s="175">
        <v>24</v>
      </c>
      <c r="B46" s="176" t="s">
        <v>181</v>
      </c>
      <c r="C46" s="186" t="s">
        <v>182</v>
      </c>
      <c r="D46" s="177" t="s">
        <v>130</v>
      </c>
      <c r="E46" s="178">
        <v>42.9</v>
      </c>
      <c r="F46" s="179"/>
      <c r="G46" s="180">
        <f t="shared" si="0"/>
        <v>0</v>
      </c>
      <c r="H46" s="179"/>
      <c r="I46" s="180">
        <f t="shared" si="1"/>
        <v>0</v>
      </c>
      <c r="J46" s="179"/>
      <c r="K46" s="180">
        <f t="shared" si="2"/>
        <v>0</v>
      </c>
      <c r="L46" s="180">
        <v>21</v>
      </c>
      <c r="M46" s="180">
        <f t="shared" si="3"/>
        <v>0</v>
      </c>
      <c r="N46" s="178">
        <v>1.2E-4</v>
      </c>
      <c r="O46" s="178">
        <f t="shared" si="4"/>
        <v>0.01</v>
      </c>
      <c r="P46" s="178">
        <v>0</v>
      </c>
      <c r="Q46" s="178">
        <f t="shared" si="5"/>
        <v>0</v>
      </c>
      <c r="R46" s="180" t="s">
        <v>131</v>
      </c>
      <c r="S46" s="180" t="s">
        <v>112</v>
      </c>
      <c r="T46" s="181" t="s">
        <v>112</v>
      </c>
      <c r="U46" s="158">
        <v>0.157</v>
      </c>
      <c r="V46" s="158">
        <f t="shared" si="6"/>
        <v>6.74</v>
      </c>
      <c r="W46" s="158"/>
      <c r="X46" s="158" t="s">
        <v>113</v>
      </c>
      <c r="Y46" s="158" t="s">
        <v>114</v>
      </c>
      <c r="Z46" s="147"/>
      <c r="AA46" s="147"/>
      <c r="AB46" s="147"/>
      <c r="AC46" s="147"/>
      <c r="AD46" s="147"/>
      <c r="AE46" s="147"/>
      <c r="AF46" s="147"/>
      <c r="AG46" s="147" t="s">
        <v>115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33.75" outlineLevel="1" x14ac:dyDescent="0.2">
      <c r="A47" s="175">
        <v>25</v>
      </c>
      <c r="B47" s="176" t="s">
        <v>183</v>
      </c>
      <c r="C47" s="186" t="s">
        <v>184</v>
      </c>
      <c r="D47" s="177" t="s">
        <v>130</v>
      </c>
      <c r="E47" s="178">
        <v>42.9</v>
      </c>
      <c r="F47" s="179"/>
      <c r="G47" s="180">
        <f t="shared" si="0"/>
        <v>0</v>
      </c>
      <c r="H47" s="179"/>
      <c r="I47" s="180">
        <f t="shared" si="1"/>
        <v>0</v>
      </c>
      <c r="J47" s="179"/>
      <c r="K47" s="180">
        <f t="shared" si="2"/>
        <v>0</v>
      </c>
      <c r="L47" s="180">
        <v>21</v>
      </c>
      <c r="M47" s="180">
        <f t="shared" si="3"/>
        <v>0</v>
      </c>
      <c r="N47" s="178">
        <v>1.2999999999999999E-4</v>
      </c>
      <c r="O47" s="178">
        <f t="shared" si="4"/>
        <v>0.01</v>
      </c>
      <c r="P47" s="178">
        <v>0</v>
      </c>
      <c r="Q47" s="178">
        <f t="shared" si="5"/>
        <v>0</v>
      </c>
      <c r="R47" s="180" t="s">
        <v>131</v>
      </c>
      <c r="S47" s="180" t="s">
        <v>112</v>
      </c>
      <c r="T47" s="181" t="s">
        <v>112</v>
      </c>
      <c r="U47" s="158">
        <v>0.157</v>
      </c>
      <c r="V47" s="158">
        <f t="shared" si="6"/>
        <v>6.74</v>
      </c>
      <c r="W47" s="158"/>
      <c r="X47" s="158" t="s">
        <v>113</v>
      </c>
      <c r="Y47" s="158" t="s">
        <v>114</v>
      </c>
      <c r="Z47" s="147"/>
      <c r="AA47" s="147"/>
      <c r="AB47" s="147"/>
      <c r="AC47" s="147"/>
      <c r="AD47" s="147"/>
      <c r="AE47" s="147"/>
      <c r="AF47" s="147"/>
      <c r="AG47" s="147" t="s">
        <v>115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75">
        <v>26</v>
      </c>
      <c r="B48" s="176" t="s">
        <v>185</v>
      </c>
      <c r="C48" s="186" t="s">
        <v>186</v>
      </c>
      <c r="D48" s="177" t="s">
        <v>135</v>
      </c>
      <c r="E48" s="178">
        <v>13</v>
      </c>
      <c r="F48" s="179"/>
      <c r="G48" s="180">
        <f t="shared" si="0"/>
        <v>0</v>
      </c>
      <c r="H48" s="179"/>
      <c r="I48" s="180">
        <f t="shared" si="1"/>
        <v>0</v>
      </c>
      <c r="J48" s="179"/>
      <c r="K48" s="180">
        <f t="shared" si="2"/>
        <v>0</v>
      </c>
      <c r="L48" s="180">
        <v>21</v>
      </c>
      <c r="M48" s="180">
        <f t="shared" si="3"/>
        <v>0</v>
      </c>
      <c r="N48" s="178">
        <v>5.1999999999999995E-4</v>
      </c>
      <c r="O48" s="178">
        <f t="shared" si="4"/>
        <v>0.01</v>
      </c>
      <c r="P48" s="178">
        <v>0</v>
      </c>
      <c r="Q48" s="178">
        <f t="shared" si="5"/>
        <v>0</v>
      </c>
      <c r="R48" s="180" t="s">
        <v>131</v>
      </c>
      <c r="S48" s="180" t="s">
        <v>112</v>
      </c>
      <c r="T48" s="181" t="s">
        <v>112</v>
      </c>
      <c r="U48" s="158">
        <v>0.26900000000000002</v>
      </c>
      <c r="V48" s="158">
        <f t="shared" si="6"/>
        <v>3.5</v>
      </c>
      <c r="W48" s="158"/>
      <c r="X48" s="158" t="s">
        <v>113</v>
      </c>
      <c r="Y48" s="158" t="s">
        <v>114</v>
      </c>
      <c r="Z48" s="147"/>
      <c r="AA48" s="147"/>
      <c r="AB48" s="147"/>
      <c r="AC48" s="147"/>
      <c r="AD48" s="147"/>
      <c r="AE48" s="147"/>
      <c r="AF48" s="147"/>
      <c r="AG48" s="147" t="s">
        <v>115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75">
        <v>27</v>
      </c>
      <c r="B49" s="176" t="s">
        <v>187</v>
      </c>
      <c r="C49" s="186" t="s">
        <v>188</v>
      </c>
      <c r="D49" s="177" t="s">
        <v>135</v>
      </c>
      <c r="E49" s="178">
        <v>26</v>
      </c>
      <c r="F49" s="179"/>
      <c r="G49" s="180">
        <f t="shared" si="0"/>
        <v>0</v>
      </c>
      <c r="H49" s="179"/>
      <c r="I49" s="180">
        <f t="shared" si="1"/>
        <v>0</v>
      </c>
      <c r="J49" s="179"/>
      <c r="K49" s="180">
        <f t="shared" si="2"/>
        <v>0</v>
      </c>
      <c r="L49" s="180">
        <v>21</v>
      </c>
      <c r="M49" s="180">
        <f t="shared" si="3"/>
        <v>0</v>
      </c>
      <c r="N49" s="178">
        <v>1.24E-3</v>
      </c>
      <c r="O49" s="178">
        <f t="shared" si="4"/>
        <v>0.03</v>
      </c>
      <c r="P49" s="178">
        <v>0</v>
      </c>
      <c r="Q49" s="178">
        <f t="shared" si="5"/>
        <v>0</v>
      </c>
      <c r="R49" s="180" t="s">
        <v>131</v>
      </c>
      <c r="S49" s="180" t="s">
        <v>112</v>
      </c>
      <c r="T49" s="181" t="s">
        <v>112</v>
      </c>
      <c r="U49" s="158">
        <v>0.42399999999999999</v>
      </c>
      <c r="V49" s="158">
        <f t="shared" si="6"/>
        <v>11.02</v>
      </c>
      <c r="W49" s="158"/>
      <c r="X49" s="158" t="s">
        <v>113</v>
      </c>
      <c r="Y49" s="158" t="s">
        <v>114</v>
      </c>
      <c r="Z49" s="147"/>
      <c r="AA49" s="147"/>
      <c r="AB49" s="147"/>
      <c r="AC49" s="147"/>
      <c r="AD49" s="147"/>
      <c r="AE49" s="147"/>
      <c r="AF49" s="147"/>
      <c r="AG49" s="147" t="s">
        <v>115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75">
        <v>28</v>
      </c>
      <c r="B50" s="176" t="s">
        <v>189</v>
      </c>
      <c r="C50" s="186" t="s">
        <v>190</v>
      </c>
      <c r="D50" s="177" t="s">
        <v>130</v>
      </c>
      <c r="E50" s="178">
        <v>128.69999999999999</v>
      </c>
      <c r="F50" s="179"/>
      <c r="G50" s="180">
        <f t="shared" si="0"/>
        <v>0</v>
      </c>
      <c r="H50" s="179"/>
      <c r="I50" s="180">
        <f t="shared" si="1"/>
        <v>0</v>
      </c>
      <c r="J50" s="179"/>
      <c r="K50" s="180">
        <f t="shared" si="2"/>
        <v>0</v>
      </c>
      <c r="L50" s="180">
        <v>21</v>
      </c>
      <c r="M50" s="180">
        <f t="shared" si="3"/>
        <v>0</v>
      </c>
      <c r="N50" s="178">
        <v>0</v>
      </c>
      <c r="O50" s="178">
        <f t="shared" si="4"/>
        <v>0</v>
      </c>
      <c r="P50" s="178">
        <v>0</v>
      </c>
      <c r="Q50" s="178">
        <f t="shared" si="5"/>
        <v>0</v>
      </c>
      <c r="R50" s="180" t="s">
        <v>131</v>
      </c>
      <c r="S50" s="180" t="s">
        <v>112</v>
      </c>
      <c r="T50" s="181" t="s">
        <v>112</v>
      </c>
      <c r="U50" s="158">
        <v>4.2000000000000003E-2</v>
      </c>
      <c r="V50" s="158">
        <f t="shared" si="6"/>
        <v>5.41</v>
      </c>
      <c r="W50" s="158"/>
      <c r="X50" s="158" t="s">
        <v>113</v>
      </c>
      <c r="Y50" s="158" t="s">
        <v>114</v>
      </c>
      <c r="Z50" s="147"/>
      <c r="AA50" s="147"/>
      <c r="AB50" s="147"/>
      <c r="AC50" s="147"/>
      <c r="AD50" s="147"/>
      <c r="AE50" s="147"/>
      <c r="AF50" s="147"/>
      <c r="AG50" s="147" t="s">
        <v>115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75">
        <v>29</v>
      </c>
      <c r="B51" s="176" t="s">
        <v>191</v>
      </c>
      <c r="C51" s="186" t="s">
        <v>192</v>
      </c>
      <c r="D51" s="177" t="s">
        <v>130</v>
      </c>
      <c r="E51" s="178">
        <v>128.69999999999999</v>
      </c>
      <c r="F51" s="179"/>
      <c r="G51" s="180">
        <f t="shared" si="0"/>
        <v>0</v>
      </c>
      <c r="H51" s="179"/>
      <c r="I51" s="180">
        <f t="shared" si="1"/>
        <v>0</v>
      </c>
      <c r="J51" s="179"/>
      <c r="K51" s="180">
        <f t="shared" si="2"/>
        <v>0</v>
      </c>
      <c r="L51" s="180">
        <v>21</v>
      </c>
      <c r="M51" s="180">
        <f t="shared" si="3"/>
        <v>0</v>
      </c>
      <c r="N51" s="178">
        <v>1.0000000000000001E-5</v>
      </c>
      <c r="O51" s="178">
        <f t="shared" si="4"/>
        <v>0</v>
      </c>
      <c r="P51" s="178">
        <v>0</v>
      </c>
      <c r="Q51" s="178">
        <f t="shared" si="5"/>
        <v>0</v>
      </c>
      <c r="R51" s="180" t="s">
        <v>131</v>
      </c>
      <c r="S51" s="180" t="s">
        <v>112</v>
      </c>
      <c r="T51" s="181" t="s">
        <v>112</v>
      </c>
      <c r="U51" s="158">
        <v>6.2E-2</v>
      </c>
      <c r="V51" s="158">
        <f t="shared" si="6"/>
        <v>7.98</v>
      </c>
      <c r="W51" s="158"/>
      <c r="X51" s="158" t="s">
        <v>113</v>
      </c>
      <c r="Y51" s="158" t="s">
        <v>114</v>
      </c>
      <c r="Z51" s="147"/>
      <c r="AA51" s="147"/>
      <c r="AB51" s="147"/>
      <c r="AC51" s="147"/>
      <c r="AD51" s="147"/>
      <c r="AE51" s="147"/>
      <c r="AF51" s="147"/>
      <c r="AG51" s="147" t="s">
        <v>115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68">
        <v>30</v>
      </c>
      <c r="B52" s="169" t="s">
        <v>193</v>
      </c>
      <c r="C52" s="185" t="s">
        <v>194</v>
      </c>
      <c r="D52" s="170" t="s">
        <v>195</v>
      </c>
      <c r="E52" s="171">
        <v>26</v>
      </c>
      <c r="F52" s="172"/>
      <c r="G52" s="173">
        <f t="shared" si="0"/>
        <v>0</v>
      </c>
      <c r="H52" s="172"/>
      <c r="I52" s="173">
        <f t="shared" si="1"/>
        <v>0</v>
      </c>
      <c r="J52" s="172"/>
      <c r="K52" s="173">
        <f t="shared" si="2"/>
        <v>0</v>
      </c>
      <c r="L52" s="173">
        <v>21</v>
      </c>
      <c r="M52" s="173">
        <f t="shared" si="3"/>
        <v>0</v>
      </c>
      <c r="N52" s="171">
        <v>1.0319999999999999E-2</v>
      </c>
      <c r="O52" s="171">
        <f t="shared" si="4"/>
        <v>0.27</v>
      </c>
      <c r="P52" s="171">
        <v>0</v>
      </c>
      <c r="Q52" s="171">
        <f t="shared" si="5"/>
        <v>0</v>
      </c>
      <c r="R52" s="173" t="s">
        <v>131</v>
      </c>
      <c r="S52" s="173" t="s">
        <v>112</v>
      </c>
      <c r="T52" s="174" t="s">
        <v>112</v>
      </c>
      <c r="U52" s="158">
        <v>1.1259999999999999</v>
      </c>
      <c r="V52" s="158">
        <f t="shared" si="6"/>
        <v>29.28</v>
      </c>
      <c r="W52" s="158"/>
      <c r="X52" s="158" t="s">
        <v>113</v>
      </c>
      <c r="Y52" s="158" t="s">
        <v>114</v>
      </c>
      <c r="Z52" s="147"/>
      <c r="AA52" s="147"/>
      <c r="AB52" s="147"/>
      <c r="AC52" s="147"/>
      <c r="AD52" s="147"/>
      <c r="AE52" s="147"/>
      <c r="AF52" s="147"/>
      <c r="AG52" s="147" t="s">
        <v>115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>
        <v>31</v>
      </c>
      <c r="B53" s="155" t="s">
        <v>196</v>
      </c>
      <c r="C53" s="187" t="s">
        <v>197</v>
      </c>
      <c r="D53" s="156" t="s">
        <v>0</v>
      </c>
      <c r="E53" s="182"/>
      <c r="F53" s="159"/>
      <c r="G53" s="158">
        <f t="shared" si="0"/>
        <v>0</v>
      </c>
      <c r="H53" s="159"/>
      <c r="I53" s="158">
        <f t="shared" si="1"/>
        <v>0</v>
      </c>
      <c r="J53" s="159"/>
      <c r="K53" s="158">
        <f t="shared" si="2"/>
        <v>0</v>
      </c>
      <c r="L53" s="158">
        <v>21</v>
      </c>
      <c r="M53" s="158">
        <f t="shared" si="3"/>
        <v>0</v>
      </c>
      <c r="N53" s="157">
        <v>0</v>
      </c>
      <c r="O53" s="157">
        <f t="shared" si="4"/>
        <v>0</v>
      </c>
      <c r="P53" s="157">
        <v>0</v>
      </c>
      <c r="Q53" s="157">
        <f t="shared" si="5"/>
        <v>0</v>
      </c>
      <c r="R53" s="158" t="s">
        <v>131</v>
      </c>
      <c r="S53" s="158" t="s">
        <v>112</v>
      </c>
      <c r="T53" s="158" t="s">
        <v>112</v>
      </c>
      <c r="U53" s="158">
        <v>0</v>
      </c>
      <c r="V53" s="158">
        <f t="shared" si="6"/>
        <v>0</v>
      </c>
      <c r="W53" s="158"/>
      <c r="X53" s="158" t="s">
        <v>125</v>
      </c>
      <c r="Y53" s="158" t="s">
        <v>114</v>
      </c>
      <c r="Z53" s="147"/>
      <c r="AA53" s="147"/>
      <c r="AB53" s="147"/>
      <c r="AC53" s="147"/>
      <c r="AD53" s="147"/>
      <c r="AE53" s="147"/>
      <c r="AF53" s="147"/>
      <c r="AG53" s="147" t="s">
        <v>126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4"/>
      <c r="B54" s="155"/>
      <c r="C54" s="250" t="s">
        <v>198</v>
      </c>
      <c r="D54" s="251"/>
      <c r="E54" s="251"/>
      <c r="F54" s="251"/>
      <c r="G54" s="251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117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x14ac:dyDescent="0.2">
      <c r="A55" s="161" t="s">
        <v>106</v>
      </c>
      <c r="B55" s="162" t="s">
        <v>72</v>
      </c>
      <c r="C55" s="184" t="s">
        <v>73</v>
      </c>
      <c r="D55" s="163"/>
      <c r="E55" s="164"/>
      <c r="F55" s="165"/>
      <c r="G55" s="165">
        <f>SUMIF(AG56:AG57,"&lt;&gt;NOR",G56:G57)</f>
        <v>0</v>
      </c>
      <c r="H55" s="165"/>
      <c r="I55" s="165">
        <f>SUM(I56:I57)</f>
        <v>0</v>
      </c>
      <c r="J55" s="165"/>
      <c r="K55" s="165">
        <f>SUM(K56:K57)</f>
        <v>0</v>
      </c>
      <c r="L55" s="165"/>
      <c r="M55" s="165">
        <f>SUM(M56:M57)</f>
        <v>0</v>
      </c>
      <c r="N55" s="164"/>
      <c r="O55" s="164">
        <f>SUM(O56:O57)</f>
        <v>0.04</v>
      </c>
      <c r="P55" s="164"/>
      <c r="Q55" s="164">
        <f>SUM(Q56:Q57)</f>
        <v>0</v>
      </c>
      <c r="R55" s="165"/>
      <c r="S55" s="165"/>
      <c r="T55" s="166"/>
      <c r="U55" s="160"/>
      <c r="V55" s="160">
        <f>SUM(V56:V57)</f>
        <v>1.76</v>
      </c>
      <c r="W55" s="160"/>
      <c r="X55" s="160"/>
      <c r="Y55" s="160"/>
      <c r="AG55" t="s">
        <v>107</v>
      </c>
    </row>
    <row r="56" spans="1:60" outlineLevel="1" x14ac:dyDescent="0.2">
      <c r="A56" s="175">
        <v>32</v>
      </c>
      <c r="B56" s="176" t="s">
        <v>199</v>
      </c>
      <c r="C56" s="186" t="s">
        <v>200</v>
      </c>
      <c r="D56" s="177" t="s">
        <v>120</v>
      </c>
      <c r="E56" s="178">
        <v>130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78">
        <v>0</v>
      </c>
      <c r="O56" s="178">
        <f>ROUND(E56*N56,2)</f>
        <v>0</v>
      </c>
      <c r="P56" s="178">
        <v>0</v>
      </c>
      <c r="Q56" s="178">
        <f>ROUND(E56*P56,2)</f>
        <v>0</v>
      </c>
      <c r="R56" s="180" t="s">
        <v>201</v>
      </c>
      <c r="S56" s="180" t="s">
        <v>112</v>
      </c>
      <c r="T56" s="181" t="s">
        <v>112</v>
      </c>
      <c r="U56" s="158">
        <v>1.35E-2</v>
      </c>
      <c r="V56" s="158">
        <f>ROUND(E56*U56,2)</f>
        <v>1.76</v>
      </c>
      <c r="W56" s="158"/>
      <c r="X56" s="158" t="s">
        <v>113</v>
      </c>
      <c r="Y56" s="158" t="s">
        <v>114</v>
      </c>
      <c r="Z56" s="147"/>
      <c r="AA56" s="147"/>
      <c r="AB56" s="147"/>
      <c r="AC56" s="147"/>
      <c r="AD56" s="147"/>
      <c r="AE56" s="147"/>
      <c r="AF56" s="147"/>
      <c r="AG56" s="147" t="s">
        <v>115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1" x14ac:dyDescent="0.2">
      <c r="A57" s="175">
        <v>33</v>
      </c>
      <c r="B57" s="176" t="s">
        <v>202</v>
      </c>
      <c r="C57" s="186" t="s">
        <v>203</v>
      </c>
      <c r="D57" s="177" t="s">
        <v>120</v>
      </c>
      <c r="E57" s="178">
        <v>143</v>
      </c>
      <c r="F57" s="179"/>
      <c r="G57" s="180">
        <f>ROUND(E57*F57,2)</f>
        <v>0</v>
      </c>
      <c r="H57" s="179"/>
      <c r="I57" s="180">
        <f>ROUND(E57*H57,2)</f>
        <v>0</v>
      </c>
      <c r="J57" s="179"/>
      <c r="K57" s="180">
        <f>ROUND(E57*J57,2)</f>
        <v>0</v>
      </c>
      <c r="L57" s="180">
        <v>21</v>
      </c>
      <c r="M57" s="180">
        <f>G57*(1+L57/100)</f>
        <v>0</v>
      </c>
      <c r="N57" s="178">
        <v>2.9999999999999997E-4</v>
      </c>
      <c r="O57" s="178">
        <f>ROUND(E57*N57,2)</f>
        <v>0.04</v>
      </c>
      <c r="P57" s="178">
        <v>0</v>
      </c>
      <c r="Q57" s="178">
        <f>ROUND(E57*P57,2)</f>
        <v>0</v>
      </c>
      <c r="R57" s="180" t="s">
        <v>172</v>
      </c>
      <c r="S57" s="180" t="s">
        <v>112</v>
      </c>
      <c r="T57" s="181" t="s">
        <v>112</v>
      </c>
      <c r="U57" s="158">
        <v>0</v>
      </c>
      <c r="V57" s="158">
        <f>ROUND(E57*U57,2)</f>
        <v>0</v>
      </c>
      <c r="W57" s="158"/>
      <c r="X57" s="158" t="s">
        <v>173</v>
      </c>
      <c r="Y57" s="158" t="s">
        <v>114</v>
      </c>
      <c r="Z57" s="147"/>
      <c r="AA57" s="147"/>
      <c r="AB57" s="147"/>
      <c r="AC57" s="147"/>
      <c r="AD57" s="147"/>
      <c r="AE57" s="147"/>
      <c r="AF57" s="147"/>
      <c r="AG57" s="147" t="s">
        <v>174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x14ac:dyDescent="0.2">
      <c r="A58" s="161" t="s">
        <v>106</v>
      </c>
      <c r="B58" s="162" t="s">
        <v>74</v>
      </c>
      <c r="C58" s="184" t="s">
        <v>75</v>
      </c>
      <c r="D58" s="163"/>
      <c r="E58" s="164"/>
      <c r="F58" s="165"/>
      <c r="G58" s="165">
        <f>SUMIF(AG59:AG67,"&lt;&gt;NOR",G59:G67)</f>
        <v>0</v>
      </c>
      <c r="H58" s="165"/>
      <c r="I58" s="165">
        <f>SUM(I59:I67)</f>
        <v>0</v>
      </c>
      <c r="J58" s="165"/>
      <c r="K58" s="165">
        <f>SUM(K59:K67)</f>
        <v>0</v>
      </c>
      <c r="L58" s="165"/>
      <c r="M58" s="165">
        <f>SUM(M59:M67)</f>
        <v>0</v>
      </c>
      <c r="N58" s="164"/>
      <c r="O58" s="164">
        <f>SUM(O59:O67)</f>
        <v>0</v>
      </c>
      <c r="P58" s="164"/>
      <c r="Q58" s="164">
        <f>SUM(Q59:Q67)</f>
        <v>0</v>
      </c>
      <c r="R58" s="165"/>
      <c r="S58" s="165"/>
      <c r="T58" s="166"/>
      <c r="U58" s="160"/>
      <c r="V58" s="160">
        <f>SUM(V59:V67)</f>
        <v>47.17</v>
      </c>
      <c r="W58" s="160"/>
      <c r="X58" s="160"/>
      <c r="Y58" s="160"/>
      <c r="AG58" t="s">
        <v>107</v>
      </c>
    </row>
    <row r="59" spans="1:60" ht="22.5" outlineLevel="1" x14ac:dyDescent="0.2">
      <c r="A59" s="168">
        <v>34</v>
      </c>
      <c r="B59" s="169" t="s">
        <v>204</v>
      </c>
      <c r="C59" s="185" t="s">
        <v>205</v>
      </c>
      <c r="D59" s="170" t="s">
        <v>124</v>
      </c>
      <c r="E59" s="171">
        <v>1.2546299999999999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71">
        <v>0</v>
      </c>
      <c r="O59" s="171">
        <f>ROUND(E59*N59,2)</f>
        <v>0</v>
      </c>
      <c r="P59" s="171">
        <v>0</v>
      </c>
      <c r="Q59" s="171">
        <f>ROUND(E59*P59,2)</f>
        <v>0</v>
      </c>
      <c r="R59" s="173" t="s">
        <v>206</v>
      </c>
      <c r="S59" s="173" t="s">
        <v>112</v>
      </c>
      <c r="T59" s="174" t="s">
        <v>112</v>
      </c>
      <c r="U59" s="158">
        <v>1.972</v>
      </c>
      <c r="V59" s="158">
        <f>ROUND(E59*U59,2)</f>
        <v>2.4700000000000002</v>
      </c>
      <c r="W59" s="158"/>
      <c r="X59" s="158" t="s">
        <v>207</v>
      </c>
      <c r="Y59" s="158" t="s">
        <v>114</v>
      </c>
      <c r="Z59" s="147"/>
      <c r="AA59" s="147"/>
      <c r="AB59" s="147"/>
      <c r="AC59" s="147"/>
      <c r="AD59" s="147"/>
      <c r="AE59" s="147"/>
      <c r="AF59" s="147"/>
      <c r="AG59" s="147" t="s">
        <v>208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">
      <c r="A60" s="154"/>
      <c r="B60" s="155"/>
      <c r="C60" s="248" t="s">
        <v>209</v>
      </c>
      <c r="D60" s="249"/>
      <c r="E60" s="249"/>
      <c r="F60" s="249"/>
      <c r="G60" s="249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7"/>
      <c r="AA60" s="147"/>
      <c r="AB60" s="147"/>
      <c r="AC60" s="147"/>
      <c r="AD60" s="147"/>
      <c r="AE60" s="147"/>
      <c r="AF60" s="147"/>
      <c r="AG60" s="147" t="s">
        <v>117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83" t="str">
        <f>C60</f>
        <v>nebo vybouraných hmot nošením nebo přehazováním k místu nakládky přístupnému normálním dopravním prostředkům,</v>
      </c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68">
        <v>35</v>
      </c>
      <c r="B61" s="169" t="s">
        <v>210</v>
      </c>
      <c r="C61" s="185" t="s">
        <v>211</v>
      </c>
      <c r="D61" s="170" t="s">
        <v>124</v>
      </c>
      <c r="E61" s="171">
        <v>15.05556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71">
        <v>0</v>
      </c>
      <c r="O61" s="171">
        <f>ROUND(E61*N61,2)</f>
        <v>0</v>
      </c>
      <c r="P61" s="171">
        <v>0</v>
      </c>
      <c r="Q61" s="171">
        <f>ROUND(E61*P61,2)</f>
        <v>0</v>
      </c>
      <c r="R61" s="173" t="s">
        <v>206</v>
      </c>
      <c r="S61" s="173" t="s">
        <v>112</v>
      </c>
      <c r="T61" s="174" t="s">
        <v>112</v>
      </c>
      <c r="U61" s="158">
        <v>0.75</v>
      </c>
      <c r="V61" s="158">
        <f>ROUND(E61*U61,2)</f>
        <v>11.29</v>
      </c>
      <c r="W61" s="158"/>
      <c r="X61" s="158" t="s">
        <v>207</v>
      </c>
      <c r="Y61" s="158" t="s">
        <v>114</v>
      </c>
      <c r="Z61" s="147"/>
      <c r="AA61" s="147"/>
      <c r="AB61" s="147"/>
      <c r="AC61" s="147"/>
      <c r="AD61" s="147"/>
      <c r="AE61" s="147"/>
      <c r="AF61" s="147"/>
      <c r="AG61" s="147" t="s">
        <v>208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248" t="s">
        <v>209</v>
      </c>
      <c r="D62" s="249"/>
      <c r="E62" s="249"/>
      <c r="F62" s="249"/>
      <c r="G62" s="249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117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83" t="str">
        <f>C62</f>
        <v>nebo vybouraných hmot nošením nebo přehazováním k místu nakládky přístupnému normálním dopravním prostředkům,</v>
      </c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5">
        <v>36</v>
      </c>
      <c r="B63" s="176" t="s">
        <v>212</v>
      </c>
      <c r="C63" s="186" t="s">
        <v>213</v>
      </c>
      <c r="D63" s="177" t="s">
        <v>124</v>
      </c>
      <c r="E63" s="178">
        <v>1.2546299999999999</v>
      </c>
      <c r="F63" s="179"/>
      <c r="G63" s="180">
        <f>ROUND(E63*F63,2)</f>
        <v>0</v>
      </c>
      <c r="H63" s="179"/>
      <c r="I63" s="180">
        <f>ROUND(E63*H63,2)</f>
        <v>0</v>
      </c>
      <c r="J63" s="179"/>
      <c r="K63" s="180">
        <f>ROUND(E63*J63,2)</f>
        <v>0</v>
      </c>
      <c r="L63" s="180">
        <v>21</v>
      </c>
      <c r="M63" s="180">
        <f>G63*(1+L63/100)</f>
        <v>0</v>
      </c>
      <c r="N63" s="178">
        <v>0</v>
      </c>
      <c r="O63" s="178">
        <f>ROUND(E63*N63,2)</f>
        <v>0</v>
      </c>
      <c r="P63" s="178">
        <v>0</v>
      </c>
      <c r="Q63" s="178">
        <f>ROUND(E63*P63,2)</f>
        <v>0</v>
      </c>
      <c r="R63" s="180" t="s">
        <v>214</v>
      </c>
      <c r="S63" s="180" t="s">
        <v>112</v>
      </c>
      <c r="T63" s="181" t="s">
        <v>112</v>
      </c>
      <c r="U63" s="158">
        <v>0.49</v>
      </c>
      <c r="V63" s="158">
        <f>ROUND(E63*U63,2)</f>
        <v>0.61</v>
      </c>
      <c r="W63" s="158"/>
      <c r="X63" s="158" t="s">
        <v>207</v>
      </c>
      <c r="Y63" s="158" t="s">
        <v>114</v>
      </c>
      <c r="Z63" s="147"/>
      <c r="AA63" s="147"/>
      <c r="AB63" s="147"/>
      <c r="AC63" s="147"/>
      <c r="AD63" s="147"/>
      <c r="AE63" s="147"/>
      <c r="AF63" s="147"/>
      <c r="AG63" s="147" t="s">
        <v>208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5">
        <v>37</v>
      </c>
      <c r="B64" s="176" t="s">
        <v>215</v>
      </c>
      <c r="C64" s="186" t="s">
        <v>216</v>
      </c>
      <c r="D64" s="177" t="s">
        <v>124</v>
      </c>
      <c r="E64" s="178">
        <v>12.5463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78">
        <v>0</v>
      </c>
      <c r="O64" s="178">
        <f>ROUND(E64*N64,2)</f>
        <v>0</v>
      </c>
      <c r="P64" s="178">
        <v>0</v>
      </c>
      <c r="Q64" s="178">
        <f>ROUND(E64*P64,2)</f>
        <v>0</v>
      </c>
      <c r="R64" s="180" t="s">
        <v>214</v>
      </c>
      <c r="S64" s="180" t="s">
        <v>112</v>
      </c>
      <c r="T64" s="181" t="s">
        <v>112</v>
      </c>
      <c r="U64" s="158">
        <v>0</v>
      </c>
      <c r="V64" s="158">
        <f>ROUND(E64*U64,2)</f>
        <v>0</v>
      </c>
      <c r="W64" s="158"/>
      <c r="X64" s="158" t="s">
        <v>207</v>
      </c>
      <c r="Y64" s="158" t="s">
        <v>114</v>
      </c>
      <c r="Z64" s="147"/>
      <c r="AA64" s="147"/>
      <c r="AB64" s="147"/>
      <c r="AC64" s="147"/>
      <c r="AD64" s="147"/>
      <c r="AE64" s="147"/>
      <c r="AF64" s="147"/>
      <c r="AG64" s="147" t="s">
        <v>208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5">
        <v>38</v>
      </c>
      <c r="B65" s="176" t="s">
        <v>217</v>
      </c>
      <c r="C65" s="186" t="s">
        <v>218</v>
      </c>
      <c r="D65" s="177" t="s">
        <v>124</v>
      </c>
      <c r="E65" s="178">
        <v>1.2546299999999999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78">
        <v>0</v>
      </c>
      <c r="O65" s="178">
        <f>ROUND(E65*N65,2)</f>
        <v>0</v>
      </c>
      <c r="P65" s="178">
        <v>0</v>
      </c>
      <c r="Q65" s="178">
        <f>ROUND(E65*P65,2)</f>
        <v>0</v>
      </c>
      <c r="R65" s="180" t="s">
        <v>214</v>
      </c>
      <c r="S65" s="180" t="s">
        <v>112</v>
      </c>
      <c r="T65" s="181" t="s">
        <v>112</v>
      </c>
      <c r="U65" s="158">
        <v>0.94199999999999995</v>
      </c>
      <c r="V65" s="158">
        <f>ROUND(E65*U65,2)</f>
        <v>1.18</v>
      </c>
      <c r="W65" s="158"/>
      <c r="X65" s="158" t="s">
        <v>207</v>
      </c>
      <c r="Y65" s="158" t="s">
        <v>114</v>
      </c>
      <c r="Z65" s="147"/>
      <c r="AA65" s="147"/>
      <c r="AB65" s="147"/>
      <c r="AC65" s="147"/>
      <c r="AD65" s="147"/>
      <c r="AE65" s="147"/>
      <c r="AF65" s="147"/>
      <c r="AG65" s="147" t="s">
        <v>208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75">
        <v>39</v>
      </c>
      <c r="B66" s="176" t="s">
        <v>219</v>
      </c>
      <c r="C66" s="186" t="s">
        <v>220</v>
      </c>
      <c r="D66" s="177" t="s">
        <v>124</v>
      </c>
      <c r="E66" s="178">
        <v>301.1112</v>
      </c>
      <c r="F66" s="179"/>
      <c r="G66" s="180">
        <f>ROUND(E66*F66,2)</f>
        <v>0</v>
      </c>
      <c r="H66" s="179"/>
      <c r="I66" s="180">
        <f>ROUND(E66*H66,2)</f>
        <v>0</v>
      </c>
      <c r="J66" s="179"/>
      <c r="K66" s="180">
        <f>ROUND(E66*J66,2)</f>
        <v>0</v>
      </c>
      <c r="L66" s="180">
        <v>21</v>
      </c>
      <c r="M66" s="180">
        <f>G66*(1+L66/100)</f>
        <v>0</v>
      </c>
      <c r="N66" s="178">
        <v>0</v>
      </c>
      <c r="O66" s="178">
        <f>ROUND(E66*N66,2)</f>
        <v>0</v>
      </c>
      <c r="P66" s="178">
        <v>0</v>
      </c>
      <c r="Q66" s="178">
        <f>ROUND(E66*P66,2)</f>
        <v>0</v>
      </c>
      <c r="R66" s="180" t="s">
        <v>214</v>
      </c>
      <c r="S66" s="180" t="s">
        <v>112</v>
      </c>
      <c r="T66" s="181" t="s">
        <v>112</v>
      </c>
      <c r="U66" s="158">
        <v>0.105</v>
      </c>
      <c r="V66" s="158">
        <f>ROUND(E66*U66,2)</f>
        <v>31.62</v>
      </c>
      <c r="W66" s="158"/>
      <c r="X66" s="158" t="s">
        <v>207</v>
      </c>
      <c r="Y66" s="158" t="s">
        <v>114</v>
      </c>
      <c r="Z66" s="147"/>
      <c r="AA66" s="147"/>
      <c r="AB66" s="147"/>
      <c r="AC66" s="147"/>
      <c r="AD66" s="147"/>
      <c r="AE66" s="147"/>
      <c r="AF66" s="147"/>
      <c r="AG66" s="147" t="s">
        <v>208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2.5" outlineLevel="1" x14ac:dyDescent="0.2">
      <c r="A67" s="175">
        <v>40</v>
      </c>
      <c r="B67" s="176" t="s">
        <v>221</v>
      </c>
      <c r="C67" s="186" t="s">
        <v>222</v>
      </c>
      <c r="D67" s="177" t="s">
        <v>124</v>
      </c>
      <c r="E67" s="178">
        <v>1.2546299999999999</v>
      </c>
      <c r="F67" s="179"/>
      <c r="G67" s="180">
        <f>ROUND(E67*F67,2)</f>
        <v>0</v>
      </c>
      <c r="H67" s="179"/>
      <c r="I67" s="180">
        <f>ROUND(E67*H67,2)</f>
        <v>0</v>
      </c>
      <c r="J67" s="179"/>
      <c r="K67" s="180">
        <f>ROUND(E67*J67,2)</f>
        <v>0</v>
      </c>
      <c r="L67" s="180">
        <v>21</v>
      </c>
      <c r="M67" s="180">
        <f>G67*(1+L67/100)</f>
        <v>0</v>
      </c>
      <c r="N67" s="178">
        <v>0</v>
      </c>
      <c r="O67" s="178">
        <f>ROUND(E67*N67,2)</f>
        <v>0</v>
      </c>
      <c r="P67" s="178">
        <v>0</v>
      </c>
      <c r="Q67" s="178">
        <f>ROUND(E67*P67,2)</f>
        <v>0</v>
      </c>
      <c r="R67" s="180" t="s">
        <v>214</v>
      </c>
      <c r="S67" s="180" t="s">
        <v>112</v>
      </c>
      <c r="T67" s="181" t="s">
        <v>223</v>
      </c>
      <c r="U67" s="158">
        <v>0</v>
      </c>
      <c r="V67" s="158">
        <f>ROUND(E67*U67,2)</f>
        <v>0</v>
      </c>
      <c r="W67" s="158"/>
      <c r="X67" s="158" t="s">
        <v>207</v>
      </c>
      <c r="Y67" s="158" t="s">
        <v>114</v>
      </c>
      <c r="Z67" s="147"/>
      <c r="AA67" s="147"/>
      <c r="AB67" s="147"/>
      <c r="AC67" s="147"/>
      <c r="AD67" s="147"/>
      <c r="AE67" s="147"/>
      <c r="AF67" s="147"/>
      <c r="AG67" s="147" t="s">
        <v>208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x14ac:dyDescent="0.2">
      <c r="A68" s="161" t="s">
        <v>106</v>
      </c>
      <c r="B68" s="162" t="s">
        <v>77</v>
      </c>
      <c r="C68" s="184" t="s">
        <v>27</v>
      </c>
      <c r="D68" s="163"/>
      <c r="E68" s="164"/>
      <c r="F68" s="165"/>
      <c r="G68" s="165">
        <f>SUMIF(AG69:AG71,"&lt;&gt;NOR",G69:G71)</f>
        <v>0</v>
      </c>
      <c r="H68" s="165"/>
      <c r="I68" s="165">
        <f>SUM(I69:I71)</f>
        <v>0</v>
      </c>
      <c r="J68" s="165"/>
      <c r="K68" s="165">
        <f>SUM(K69:K71)</f>
        <v>0</v>
      </c>
      <c r="L68" s="165"/>
      <c r="M68" s="165">
        <f>SUM(M69:M71)</f>
        <v>0</v>
      </c>
      <c r="N68" s="164"/>
      <c r="O68" s="164">
        <f>SUM(O69:O71)</f>
        <v>0</v>
      </c>
      <c r="P68" s="164"/>
      <c r="Q68" s="164">
        <f>SUM(Q69:Q71)</f>
        <v>0</v>
      </c>
      <c r="R68" s="165"/>
      <c r="S68" s="165"/>
      <c r="T68" s="166"/>
      <c r="U68" s="160"/>
      <c r="V68" s="160">
        <f>SUM(V69:V71)</f>
        <v>0</v>
      </c>
      <c r="W68" s="160"/>
      <c r="X68" s="160"/>
      <c r="Y68" s="160"/>
      <c r="AG68" t="s">
        <v>107</v>
      </c>
    </row>
    <row r="69" spans="1:60" outlineLevel="1" x14ac:dyDescent="0.2">
      <c r="A69" s="175">
        <v>41</v>
      </c>
      <c r="B69" s="176" t="s">
        <v>224</v>
      </c>
      <c r="C69" s="186" t="s">
        <v>225</v>
      </c>
      <c r="D69" s="177" t="s">
        <v>226</v>
      </c>
      <c r="E69" s="178">
        <v>1</v>
      </c>
      <c r="F69" s="179"/>
      <c r="G69" s="180">
        <f>ROUND(E69*F69,2)</f>
        <v>0</v>
      </c>
      <c r="H69" s="179"/>
      <c r="I69" s="180">
        <f>ROUND(E69*H69,2)</f>
        <v>0</v>
      </c>
      <c r="J69" s="179"/>
      <c r="K69" s="180">
        <f>ROUND(E69*J69,2)</f>
        <v>0</v>
      </c>
      <c r="L69" s="180">
        <v>21</v>
      </c>
      <c r="M69" s="180">
        <f>G69*(1+L69/100)</f>
        <v>0</v>
      </c>
      <c r="N69" s="178">
        <v>0</v>
      </c>
      <c r="O69" s="178">
        <f>ROUND(E69*N69,2)</f>
        <v>0</v>
      </c>
      <c r="P69" s="178">
        <v>0</v>
      </c>
      <c r="Q69" s="178">
        <f>ROUND(E69*P69,2)</f>
        <v>0</v>
      </c>
      <c r="R69" s="180"/>
      <c r="S69" s="180" t="s">
        <v>112</v>
      </c>
      <c r="T69" s="181" t="s">
        <v>223</v>
      </c>
      <c r="U69" s="158">
        <v>0</v>
      </c>
      <c r="V69" s="158">
        <f>ROUND(E69*U69,2)</f>
        <v>0</v>
      </c>
      <c r="W69" s="158"/>
      <c r="X69" s="158" t="s">
        <v>227</v>
      </c>
      <c r="Y69" s="158" t="s">
        <v>114</v>
      </c>
      <c r="Z69" s="147"/>
      <c r="AA69" s="147"/>
      <c r="AB69" s="147"/>
      <c r="AC69" s="147"/>
      <c r="AD69" s="147"/>
      <c r="AE69" s="147"/>
      <c r="AF69" s="147"/>
      <c r="AG69" s="147" t="s">
        <v>228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75">
        <v>42</v>
      </c>
      <c r="B70" s="176" t="s">
        <v>229</v>
      </c>
      <c r="C70" s="186" t="s">
        <v>230</v>
      </c>
      <c r="D70" s="177" t="s">
        <v>226</v>
      </c>
      <c r="E70" s="178">
        <v>1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78">
        <v>0</v>
      </c>
      <c r="O70" s="178">
        <f>ROUND(E70*N70,2)</f>
        <v>0</v>
      </c>
      <c r="P70" s="178">
        <v>0</v>
      </c>
      <c r="Q70" s="178">
        <f>ROUND(E70*P70,2)</f>
        <v>0</v>
      </c>
      <c r="R70" s="180"/>
      <c r="S70" s="180" t="s">
        <v>112</v>
      </c>
      <c r="T70" s="181" t="s">
        <v>223</v>
      </c>
      <c r="U70" s="158">
        <v>0</v>
      </c>
      <c r="V70" s="158">
        <f>ROUND(E70*U70,2)</f>
        <v>0</v>
      </c>
      <c r="W70" s="158"/>
      <c r="X70" s="158" t="s">
        <v>227</v>
      </c>
      <c r="Y70" s="158" t="s">
        <v>114</v>
      </c>
      <c r="Z70" s="147"/>
      <c r="AA70" s="147"/>
      <c r="AB70" s="147"/>
      <c r="AC70" s="147"/>
      <c r="AD70" s="147"/>
      <c r="AE70" s="147"/>
      <c r="AF70" s="147"/>
      <c r="AG70" s="147" t="s">
        <v>231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68">
        <v>43</v>
      </c>
      <c r="B71" s="169" t="s">
        <v>232</v>
      </c>
      <c r="C71" s="185" t="s">
        <v>233</v>
      </c>
      <c r="D71" s="170" t="s">
        <v>226</v>
      </c>
      <c r="E71" s="171">
        <v>1</v>
      </c>
      <c r="F71" s="172"/>
      <c r="G71" s="173">
        <f>ROUND(E71*F71,2)</f>
        <v>0</v>
      </c>
      <c r="H71" s="172"/>
      <c r="I71" s="173">
        <f>ROUND(E71*H71,2)</f>
        <v>0</v>
      </c>
      <c r="J71" s="172"/>
      <c r="K71" s="173">
        <f>ROUND(E71*J71,2)</f>
        <v>0</v>
      </c>
      <c r="L71" s="173">
        <v>21</v>
      </c>
      <c r="M71" s="173">
        <f>G71*(1+L71/100)</f>
        <v>0</v>
      </c>
      <c r="N71" s="171">
        <v>0</v>
      </c>
      <c r="O71" s="171">
        <f>ROUND(E71*N71,2)</f>
        <v>0</v>
      </c>
      <c r="P71" s="171">
        <v>0</v>
      </c>
      <c r="Q71" s="171">
        <f>ROUND(E71*P71,2)</f>
        <v>0</v>
      </c>
      <c r="R71" s="173"/>
      <c r="S71" s="173" t="s">
        <v>112</v>
      </c>
      <c r="T71" s="174" t="s">
        <v>223</v>
      </c>
      <c r="U71" s="158">
        <v>0</v>
      </c>
      <c r="V71" s="158">
        <f>ROUND(E71*U71,2)</f>
        <v>0</v>
      </c>
      <c r="W71" s="158"/>
      <c r="X71" s="158" t="s">
        <v>227</v>
      </c>
      <c r="Y71" s="158" t="s">
        <v>114</v>
      </c>
      <c r="Z71" s="147"/>
      <c r="AA71" s="147"/>
      <c r="AB71" s="147"/>
      <c r="AC71" s="147"/>
      <c r="AD71" s="147"/>
      <c r="AE71" s="147"/>
      <c r="AF71" s="147"/>
      <c r="AG71" s="147" t="s">
        <v>228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x14ac:dyDescent="0.2">
      <c r="A72" s="3"/>
      <c r="B72" s="4"/>
      <c r="C72" s="188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E72">
        <v>15</v>
      </c>
      <c r="AF72">
        <v>21</v>
      </c>
      <c r="AG72" t="s">
        <v>92</v>
      </c>
    </row>
    <row r="73" spans="1:60" x14ac:dyDescent="0.2">
      <c r="A73" s="150"/>
      <c r="B73" s="151" t="s">
        <v>29</v>
      </c>
      <c r="C73" s="189"/>
      <c r="D73" s="152"/>
      <c r="E73" s="153"/>
      <c r="F73" s="153"/>
      <c r="G73" s="167">
        <f>G8+G11+G13+G16+G28+G55+G58+G68</f>
        <v>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E73">
        <f>SUMIF(L7:L71,AE72,G7:G71)</f>
        <v>0</v>
      </c>
      <c r="AF73">
        <f>SUMIF(L7:L71,AF72,G7:G71)</f>
        <v>0</v>
      </c>
      <c r="AG73" t="s">
        <v>234</v>
      </c>
    </row>
    <row r="74" spans="1:60" x14ac:dyDescent="0.2">
      <c r="C74" s="190"/>
      <c r="D74" s="10"/>
      <c r="AG74" t="s">
        <v>235</v>
      </c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g9uf3U7l4Rt85dwF9uW8oAmN9MutN+VQP6FPUrmjVslfTul6bsp1/vz69DCGeC7F/r/bh3iZYp4GjxjZmX3tg==" saltValue="yvJYhj25uvByQXOEmvqapw==" spinCount="100000" sheet="1" formatRows="0"/>
  <mergeCells count="17">
    <mergeCell ref="C35:G35"/>
    <mergeCell ref="A1:G1"/>
    <mergeCell ref="C2:G2"/>
    <mergeCell ref="C3:G3"/>
    <mergeCell ref="C4:G4"/>
    <mergeCell ref="C10:G10"/>
    <mergeCell ref="C15:G15"/>
    <mergeCell ref="C18:G18"/>
    <mergeCell ref="C22:G22"/>
    <mergeCell ref="C24:G24"/>
    <mergeCell ref="C27:G27"/>
    <mergeCell ref="C33:G33"/>
    <mergeCell ref="C37:G37"/>
    <mergeCell ref="C39:G39"/>
    <mergeCell ref="C54:G54"/>
    <mergeCell ref="C60:G60"/>
    <mergeCell ref="C62:G6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1 Pol'!Názvy_tisku</vt:lpstr>
      <vt:lpstr>oadresa</vt:lpstr>
      <vt:lpstr>Stavba!Objednatel</vt:lpstr>
      <vt:lpstr>Stavba!Objekt</vt:lpstr>
      <vt:lpstr>'001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 Nesnídalová</dc:creator>
  <cp:lastModifiedBy>Jiřina Bílková</cp:lastModifiedBy>
  <cp:lastPrinted>2019-03-19T12:27:02Z</cp:lastPrinted>
  <dcterms:created xsi:type="dcterms:W3CDTF">2009-04-08T07:15:50Z</dcterms:created>
  <dcterms:modified xsi:type="dcterms:W3CDTF">2024-04-15T07:11:53Z</dcterms:modified>
</cp:coreProperties>
</file>